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чебный план 38.02.01" sheetId="9" r:id="rId1"/>
  </sheets>
  <calcPr calcId="162913"/>
</workbook>
</file>

<file path=xl/calcChain.xml><?xml version="1.0" encoding="utf-8"?>
<calcChain xmlns="http://schemas.openxmlformats.org/spreadsheetml/2006/main">
  <c r="M36" i="9"/>
  <c r="D36"/>
  <c r="F36" l="1"/>
  <c r="H36"/>
  <c r="I36"/>
  <c r="J36"/>
  <c r="K36"/>
  <c r="L36"/>
  <c r="N36"/>
  <c r="O36"/>
  <c r="G48"/>
  <c r="E48"/>
  <c r="G69" l="1"/>
  <c r="G68"/>
  <c r="E68"/>
  <c r="O67"/>
  <c r="N67"/>
  <c r="M67"/>
  <c r="L67"/>
  <c r="K67"/>
  <c r="J67"/>
  <c r="E67"/>
  <c r="G66"/>
  <c r="G65"/>
  <c r="E65"/>
  <c r="G64"/>
  <c r="E64"/>
  <c r="O63"/>
  <c r="N63"/>
  <c r="M63"/>
  <c r="L63"/>
  <c r="K63"/>
  <c r="J63"/>
  <c r="I63"/>
  <c r="H63"/>
  <c r="F63"/>
  <c r="E63"/>
  <c r="D63"/>
  <c r="G62"/>
  <c r="G61"/>
  <c r="G60" s="1"/>
  <c r="E61"/>
  <c r="E60" s="1"/>
  <c r="O60"/>
  <c r="N60"/>
  <c r="M60"/>
  <c r="L60"/>
  <c r="K60"/>
  <c r="J60"/>
  <c r="I60"/>
  <c r="H60"/>
  <c r="F60"/>
  <c r="D60"/>
  <c r="G57"/>
  <c r="E57"/>
  <c r="G56"/>
  <c r="E56"/>
  <c r="O55"/>
  <c r="N55"/>
  <c r="M55"/>
  <c r="L55"/>
  <c r="K55"/>
  <c r="K50" s="1"/>
  <c r="K35" s="1"/>
  <c r="J55"/>
  <c r="I55"/>
  <c r="H55"/>
  <c r="F55"/>
  <c r="D55"/>
  <c r="G54"/>
  <c r="G53"/>
  <c r="D53"/>
  <c r="G52"/>
  <c r="G51" s="1"/>
  <c r="E52"/>
  <c r="O51"/>
  <c r="O50" s="1"/>
  <c r="O35" s="1"/>
  <c r="N51"/>
  <c r="N50" s="1"/>
  <c r="N35" s="1"/>
  <c r="M51"/>
  <c r="L51"/>
  <c r="K51"/>
  <c r="J51"/>
  <c r="J50" s="1"/>
  <c r="J35" s="1"/>
  <c r="I51"/>
  <c r="I50" s="1"/>
  <c r="I35" s="1"/>
  <c r="H51"/>
  <c r="F51"/>
  <c r="E51"/>
  <c r="D51"/>
  <c r="M50"/>
  <c r="M35" s="1"/>
  <c r="F50"/>
  <c r="F35" s="1"/>
  <c r="G49"/>
  <c r="E49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E36" s="1"/>
  <c r="G34"/>
  <c r="D34"/>
  <c r="E34" s="1"/>
  <c r="G33"/>
  <c r="E33"/>
  <c r="O32"/>
  <c r="O24" s="1"/>
  <c r="N32"/>
  <c r="M32"/>
  <c r="L32"/>
  <c r="K32"/>
  <c r="J32"/>
  <c r="I32"/>
  <c r="H32"/>
  <c r="F32"/>
  <c r="G31"/>
  <c r="E31"/>
  <c r="G30"/>
  <c r="E30"/>
  <c r="G29"/>
  <c r="E29"/>
  <c r="G28"/>
  <c r="E28"/>
  <c r="G27"/>
  <c r="E27"/>
  <c r="G26"/>
  <c r="E26"/>
  <c r="G25"/>
  <c r="E25"/>
  <c r="N24"/>
  <c r="M24"/>
  <c r="L24"/>
  <c r="K24"/>
  <c r="J24"/>
  <c r="I24"/>
  <c r="H24"/>
  <c r="F24"/>
  <c r="D24"/>
  <c r="F23"/>
  <c r="G23" s="1"/>
  <c r="F22"/>
  <c r="G22" s="1"/>
  <c r="F21"/>
  <c r="E21" s="1"/>
  <c r="F20"/>
  <c r="G20" s="1"/>
  <c r="F19"/>
  <c r="G19" s="1"/>
  <c r="F18"/>
  <c r="G18" s="1"/>
  <c r="E18"/>
  <c r="F17"/>
  <c r="E17" s="1"/>
  <c r="F16"/>
  <c r="G16" s="1"/>
  <c r="E16"/>
  <c r="F15"/>
  <c r="G15" s="1"/>
  <c r="F14"/>
  <c r="G14" s="1"/>
  <c r="F13"/>
  <c r="E13" s="1"/>
  <c r="F12"/>
  <c r="G12" s="1"/>
  <c r="F11"/>
  <c r="G11" s="1"/>
  <c r="F10"/>
  <c r="E10" s="1"/>
  <c r="F9"/>
  <c r="O8"/>
  <c r="N8"/>
  <c r="M8"/>
  <c r="L8"/>
  <c r="K8"/>
  <c r="J8"/>
  <c r="I8"/>
  <c r="H8"/>
  <c r="D8"/>
  <c r="K70" l="1"/>
  <c r="K71" s="1"/>
  <c r="G10"/>
  <c r="E32"/>
  <c r="G36"/>
  <c r="H50"/>
  <c r="H35" s="1"/>
  <c r="L50"/>
  <c r="L35" s="1"/>
  <c r="E55"/>
  <c r="E14"/>
  <c r="E22"/>
  <c r="G55"/>
  <c r="G63"/>
  <c r="G50" s="1"/>
  <c r="E12"/>
  <c r="E20"/>
  <c r="H70"/>
  <c r="H71" s="1"/>
  <c r="L70"/>
  <c r="L71" s="1"/>
  <c r="J70"/>
  <c r="J71" s="1"/>
  <c r="D50"/>
  <c r="D35" s="1"/>
  <c r="F70"/>
  <c r="M70"/>
  <c r="M71" s="1"/>
  <c r="I70"/>
  <c r="I71" s="1"/>
  <c r="G35"/>
  <c r="O70"/>
  <c r="O71" s="1"/>
  <c r="N70"/>
  <c r="N71" s="1"/>
  <c r="F71"/>
  <c r="E24"/>
  <c r="F8"/>
  <c r="E8" s="1"/>
  <c r="E11"/>
  <c r="E15"/>
  <c r="E19"/>
  <c r="E23"/>
  <c r="G24"/>
  <c r="E50"/>
  <c r="E35" s="1"/>
  <c r="G9"/>
  <c r="G13"/>
  <c r="G17"/>
  <c r="G21"/>
  <c r="G32"/>
  <c r="D32"/>
  <c r="D70" s="1"/>
  <c r="D71" s="1"/>
  <c r="E9"/>
  <c r="G70" l="1"/>
  <c r="E70"/>
  <c r="E71" s="1"/>
  <c r="G8"/>
  <c r="G71" l="1"/>
</calcChain>
</file>

<file path=xl/sharedStrings.xml><?xml version="1.0" encoding="utf-8"?>
<sst xmlns="http://schemas.openxmlformats.org/spreadsheetml/2006/main" count="235" uniqueCount="185">
  <si>
    <t>Учебная практика</t>
  </si>
  <si>
    <t>Всего</t>
  </si>
  <si>
    <t>Государственная итоговая аттестация</t>
  </si>
  <si>
    <t>I курс</t>
  </si>
  <si>
    <t>II курс</t>
  </si>
  <si>
    <t>III курс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</si>
  <si>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</si>
  <si>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</si>
  <si>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</si>
  <si>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</si>
  <si>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</si>
  <si>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</si>
  <si>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курсовых работ (проектов)</t>
  </si>
  <si>
    <t>О.00</t>
  </si>
  <si>
    <t>Общеобразовательный цикл</t>
  </si>
  <si>
    <t>Литература</t>
  </si>
  <si>
    <t>Иностранный язык</t>
  </si>
  <si>
    <t>История</t>
  </si>
  <si>
    <t>Физическая культура</t>
  </si>
  <si>
    <t>ОБЖ</t>
  </si>
  <si>
    <t>Математика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</si>
  <si>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</si>
  <si>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</si>
  <si>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</si>
  <si>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</si>
  <si>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</si>
  <si>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</si>
  <si>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</si>
  <si>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</si>
  <si>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</si>
  <si>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</si>
  <si>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</si>
  <si>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</si>
  <si>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</si>
  <si>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</si>
  <si>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</si>
  <si>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</si>
  <si>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</si>
  <si>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</si>
  <si>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</si>
  <si>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</si>
  <si>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</si>
  <si>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</si>
  <si>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</si>
  <si>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ОПД.11</t>
  </si>
  <si>
    <t>ПМ.01</t>
  </si>
  <si>
    <t>Основы философии</t>
  </si>
  <si>
    <t>Информационные технологии в профессиональной деятельности</t>
  </si>
  <si>
    <t>Безопасность жизнедеятельности</t>
  </si>
  <si>
    <t>Профессиональные модули</t>
  </si>
  <si>
    <t>ПМ.00</t>
  </si>
  <si>
    <t>ПМ.02</t>
  </si>
  <si>
    <t>ПМ.03</t>
  </si>
  <si>
    <t>ПМ.04</t>
  </si>
  <si>
    <t>МДК.01.01</t>
  </si>
  <si>
    <t>МДК.02.01</t>
  </si>
  <si>
    <t>МДК.03.01</t>
  </si>
  <si>
    <t>Выполнение работ по одной или нескольким профессиям рабочих, должностям служащих</t>
  </si>
  <si>
    <t>Производственная практика (по профилю специальности)</t>
  </si>
  <si>
    <t>ПДП.00</t>
  </si>
  <si>
    <t>ГИА</t>
  </si>
  <si>
    <t>УП.01</t>
  </si>
  <si>
    <t>ПП.01</t>
  </si>
  <si>
    <t>ПП.02</t>
  </si>
  <si>
    <t xml:space="preserve">Всего </t>
  </si>
  <si>
    <t>Практика преддипломная</t>
  </si>
  <si>
    <t>дисциплин и МДК</t>
  </si>
  <si>
    <t>учебной практики</t>
  </si>
  <si>
    <r>
      <t xml:space="preserve">Консультации </t>
    </r>
    <r>
      <rPr>
        <sz val="11"/>
        <color theme="1"/>
        <rFont val="Calibri"/>
        <family val="2"/>
        <charset val="204"/>
        <scheme val="minor"/>
      </rPr>
      <t>на учебную группу по 100 часов в год  (всего 300 часов)</t>
    </r>
  </si>
  <si>
    <t>дифф. зачетов</t>
  </si>
  <si>
    <t xml:space="preserve">1.2. Государственные экзамены </t>
  </si>
  <si>
    <t>зачетов</t>
  </si>
  <si>
    <t>МДК.02.02</t>
  </si>
  <si>
    <t>МДК.04.01</t>
  </si>
  <si>
    <t>МДК.04.02</t>
  </si>
  <si>
    <t>Естествознание</t>
  </si>
  <si>
    <t>Экономика</t>
  </si>
  <si>
    <t>Право</t>
  </si>
  <si>
    <t xml:space="preserve">Обществознание </t>
  </si>
  <si>
    <t>1 сем.                    16                                                                                нед.</t>
  </si>
  <si>
    <t>2 сем.                    23                                                                                нед.</t>
  </si>
  <si>
    <t>3 сем.                    16                                                                                нед.</t>
  </si>
  <si>
    <t>Русский язык и культура речи</t>
  </si>
  <si>
    <t>Основы социологии, политологии</t>
  </si>
  <si>
    <t>Психология общения</t>
  </si>
  <si>
    <t>ОГСЭ.05</t>
  </si>
  <si>
    <t>ОГСЭ.06</t>
  </si>
  <si>
    <t>ОГСЭ.07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</si>
  <si>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</si>
  <si>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</si>
  <si>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</si>
  <si>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</si>
  <si>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</si>
  <si>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</si>
  <si>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Аудит</t>
  </si>
  <si>
    <t>Мировая экономика</t>
  </si>
  <si>
    <t>Анализ финансово-хозяйственной деятельности</t>
  </si>
  <si>
    <t>1:С Бухгалтерия</t>
  </si>
  <si>
    <t>ОПД.13</t>
  </si>
  <si>
    <t>ОПД.14</t>
  </si>
  <si>
    <t>ОПД.15</t>
  </si>
  <si>
    <t>Документирование хозяйственных операций и ведение бухгалтерского учета имущества организаций</t>
  </si>
  <si>
    <t>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</si>
  <si>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</si>
  <si>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</si>
  <si>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</si>
  <si>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</si>
  <si>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</si>
  <si>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</si>
  <si>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</si>
  <si>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</si>
  <si>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УП.03</t>
  </si>
  <si>
    <t>ПМ.05</t>
  </si>
  <si>
    <t>УП.05</t>
  </si>
  <si>
    <t>МДК.05.01</t>
  </si>
  <si>
    <t>Э</t>
  </si>
  <si>
    <t>ДЗ</t>
  </si>
  <si>
    <t>ДЗ, ДЗ</t>
  </si>
  <si>
    <t>З</t>
  </si>
  <si>
    <t>Распределение обязательной нагрузки по курсам и семестрам  (час. в семестр)</t>
  </si>
  <si>
    <t xml:space="preserve"> -, ДЗ</t>
  </si>
  <si>
    <t>-/12/3</t>
  </si>
  <si>
    <t xml:space="preserve"> -</t>
  </si>
  <si>
    <t xml:space="preserve"> -, Э</t>
  </si>
  <si>
    <t>Основы бухгалтерского учета</t>
  </si>
  <si>
    <t>-/1/1</t>
  </si>
  <si>
    <t>в т. ч.</t>
  </si>
  <si>
    <t>лаб. и практ. занятий</t>
  </si>
  <si>
    <t>Обязательная</t>
  </si>
  <si>
    <t>преддипломной практики</t>
  </si>
  <si>
    <t xml:space="preserve"> 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Дипломный проект</t>
  </si>
  <si>
    <t xml:space="preserve">                                                             дипломной работы</t>
  </si>
  <si>
    <t>Выполнение дипломной работы  с   18.05    по 14.06  (всего 4 нед.)</t>
  </si>
  <si>
    <t>Защита дипломной работы с  15.06  по 28.06  (всего 2 нед.)</t>
  </si>
  <si>
    <t>экзаменов (в т.ч. экзаменов (квалификационных) по проф модулям</t>
  </si>
  <si>
    <t>производственной практики</t>
  </si>
  <si>
    <t xml:space="preserve">Государственная (итоговая) аттестация                                                                                                                       Программа базовой подготовки                                                          </t>
  </si>
  <si>
    <t>4 нед.</t>
  </si>
  <si>
    <t>6 нед.</t>
  </si>
  <si>
    <t>самостоятельная учебная работа</t>
  </si>
  <si>
    <t>-</t>
  </si>
  <si>
    <t>З,З,З,ДЗ</t>
  </si>
  <si>
    <t>6 сем.                    12                                                                                нед.</t>
  </si>
  <si>
    <t>-/1/ 1</t>
  </si>
  <si>
    <t>География</t>
  </si>
  <si>
    <t>3. План учебного процесса</t>
  </si>
  <si>
    <t>-,-,-,ДЗ</t>
  </si>
  <si>
    <t>ПП.04</t>
  </si>
  <si>
    <t>УП.02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</si>
  <si>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</si>
  <si>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</si>
  <si>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</si>
  <si>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</si>
  <si>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</si>
  <si>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</si>
  <si>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</si>
  <si>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</si>
  <si>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 xml:space="preserve"> ДЗ</t>
  </si>
  <si>
    <t>ОУД.08</t>
  </si>
  <si>
    <t>ОУД.09</t>
  </si>
  <si>
    <t>ОУД.10</t>
  </si>
  <si>
    <t>ОУД.11</t>
  </si>
  <si>
    <t>ОУД.12</t>
  </si>
  <si>
    <t>ОУД.13</t>
  </si>
  <si>
    <t>Экология</t>
  </si>
  <si>
    <t>теоретические занятия</t>
  </si>
  <si>
    <t>-, ДЗ</t>
  </si>
  <si>
    <t xml:space="preserve"> Э</t>
  </si>
  <si>
    <t>Всего по ППСЗ с учетом общеобразовательного цикла</t>
  </si>
  <si>
    <t>4 сем.                    19                                                                               нед.</t>
  </si>
  <si>
    <t>5 сем.                    12                                                                                нед.</t>
  </si>
  <si>
    <t>-, З</t>
  </si>
  <si>
    <t>-/5/5</t>
  </si>
  <si>
    <t>3/4/5</t>
  </si>
  <si>
    <t>3/9/10</t>
  </si>
  <si>
    <t>-/-/2</t>
  </si>
  <si>
    <t>6/4/-</t>
  </si>
  <si>
    <t>9/13/12</t>
  </si>
  <si>
    <t>9/25/15</t>
  </si>
  <si>
    <t>УД.01</t>
  </si>
  <si>
    <t>Выполнение работ по профессии "кассир"</t>
  </si>
  <si>
    <t xml:space="preserve">Русский язык </t>
  </si>
  <si>
    <t>ОУД.14</t>
  </si>
  <si>
    <t>Астрономия</t>
  </si>
  <si>
    <t>Предпринимательство и бизнес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</si>
</sst>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12" xfId="0" applyFont="1" applyBorder="1" applyAlignment="1"/>
    <xf numFmtId="0" fontId="1" fillId="0" borderId="6" xfId="0" applyFont="1" applyBorder="1" applyAlignment="1"/>
    <xf numFmtId="0" fontId="1" fillId="0" borderId="13" xfId="0" applyFont="1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0" fillId="3" borderId="0" xfId="0" applyFill="1"/>
    <xf numFmtId="1" fontId="1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wrapText="1"/>
    </xf>
    <xf numFmtId="49" fontId="0" fillId="0" borderId="1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1" xfId="0" applyFont="1" applyFill="1" applyBorder="1" applyAlignment="1">
      <alignment horizontal="left" wrapText="1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0" fillId="7" borderId="1" xfId="0" applyFill="1" applyBorder="1" applyAlignment="1">
      <alignment horizontal="left" wrapText="1"/>
    </xf>
    <xf numFmtId="49" fontId="0" fillId="7" borderId="1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wrapText="1"/>
    </xf>
    <xf numFmtId="0" fontId="1" fillId="5" borderId="29" xfId="0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 wrapText="1"/>
    </xf>
    <xf numFmtId="0" fontId="1" fillId="5" borderId="31" xfId="0" applyFont="1" applyFill="1" applyBorder="1" applyAlignment="1">
      <alignment horizontal="center"/>
    </xf>
    <xf numFmtId="0" fontId="0" fillId="7" borderId="17" xfId="0" applyFill="1" applyBorder="1"/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0" fillId="6" borderId="7" xfId="0" applyNumberFormat="1" applyFill="1" applyBorder="1" applyAlignment="1">
      <alignment horizontal="center"/>
    </xf>
    <xf numFmtId="49" fontId="0" fillId="6" borderId="14" xfId="0" applyNumberForma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49" fontId="0" fillId="7" borderId="7" xfId="0" applyNumberFormat="1" applyFill="1" applyBorder="1" applyAlignment="1">
      <alignment horizontal="center"/>
    </xf>
    <xf numFmtId="49" fontId="0" fillId="7" borderId="14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workbookViewId="0">
      <selection activeCell="T11" sqref="T11"/>
    </sheetView>
  </sheetViews>
  <sheetFormatPr defaultRowHeight="15"/>
  <cols>
    <col min="1" max="1" width="10.28515625" customWidth="1"/>
    <col min="2" max="2" width="54.42578125" customWidth="1"/>
    <col min="3" max="3" width="9.28515625" customWidth="1"/>
    <col min="4" max="4" width="8.28515625" customWidth="1"/>
    <col min="5" max="5" width="9.28515625" customWidth="1"/>
    <col min="6" max="6" width="10.42578125" customWidth="1"/>
    <col min="7" max="7" width="8.28515625" customWidth="1"/>
    <col min="8" max="8" width="7.85546875" customWidth="1"/>
    <col min="9" max="9" width="7.42578125" customWidth="1"/>
    <col min="10" max="10" width="9.7109375" customWidth="1"/>
    <col min="11" max="11" width="9.42578125" customWidth="1"/>
    <col min="12" max="12" width="9" customWidth="1"/>
    <col min="13" max="13" width="9.42578125" customWidth="1"/>
    <col min="14" max="14" width="9.7109375" customWidth="1"/>
    <col min="15" max="15" width="10.5703125" customWidth="1"/>
  </cols>
  <sheetData>
    <row r="1" spans="1:15" ht="27" customHeight="1" thickBot="1">
      <c r="A1" s="1" t="s">
        <v>145</v>
      </c>
    </row>
    <row r="2" spans="1:15" ht="27" customHeight="1" thickBot="1">
      <c r="A2" s="158" t="s">
        <v>6</v>
      </c>
      <c r="B2" s="161" t="s">
        <v>7</v>
      </c>
      <c r="C2" s="158" t="s">
        <v>8</v>
      </c>
      <c r="D2" s="164" t="s">
        <v>10</v>
      </c>
      <c r="E2" s="165"/>
      <c r="F2" s="165"/>
      <c r="G2" s="165"/>
      <c r="H2" s="165"/>
      <c r="I2" s="166"/>
      <c r="J2" s="167" t="s">
        <v>119</v>
      </c>
      <c r="K2" s="168"/>
      <c r="L2" s="168"/>
      <c r="M2" s="168"/>
      <c r="N2" s="168"/>
      <c r="O2" s="169"/>
    </row>
    <row r="3" spans="1:15" ht="31.5" customHeight="1">
      <c r="A3" s="159"/>
      <c r="B3" s="162"/>
      <c r="C3" s="159"/>
      <c r="D3" s="177" t="s">
        <v>9</v>
      </c>
      <c r="E3" s="180" t="s">
        <v>139</v>
      </c>
      <c r="F3" s="181" t="s">
        <v>128</v>
      </c>
      <c r="G3" s="182"/>
      <c r="H3" s="182"/>
      <c r="I3" s="182"/>
      <c r="J3" s="141" t="s">
        <v>3</v>
      </c>
      <c r="K3" s="142"/>
      <c r="L3" s="141" t="s">
        <v>4</v>
      </c>
      <c r="M3" s="172"/>
      <c r="N3" s="141" t="s">
        <v>5</v>
      </c>
      <c r="O3" s="142"/>
    </row>
    <row r="4" spans="1:15" ht="24.75" customHeight="1">
      <c r="A4" s="159"/>
      <c r="B4" s="162"/>
      <c r="C4" s="159"/>
      <c r="D4" s="178"/>
      <c r="E4" s="180"/>
      <c r="F4" s="143" t="s">
        <v>11</v>
      </c>
      <c r="G4" s="146" t="s">
        <v>126</v>
      </c>
      <c r="H4" s="147"/>
      <c r="I4" s="147"/>
      <c r="J4" s="148" t="s">
        <v>79</v>
      </c>
      <c r="K4" s="151" t="s">
        <v>80</v>
      </c>
      <c r="L4" s="148" t="s">
        <v>81</v>
      </c>
      <c r="M4" s="146" t="s">
        <v>169</v>
      </c>
      <c r="N4" s="148" t="s">
        <v>170</v>
      </c>
      <c r="O4" s="151" t="s">
        <v>142</v>
      </c>
    </row>
    <row r="5" spans="1:15" ht="20.25" customHeight="1">
      <c r="A5" s="159"/>
      <c r="B5" s="162"/>
      <c r="C5" s="159"/>
      <c r="D5" s="178"/>
      <c r="E5" s="180"/>
      <c r="F5" s="144"/>
      <c r="G5" s="156" t="s">
        <v>165</v>
      </c>
      <c r="H5" s="156" t="s">
        <v>127</v>
      </c>
      <c r="I5" s="143" t="s">
        <v>12</v>
      </c>
      <c r="J5" s="149"/>
      <c r="K5" s="152"/>
      <c r="L5" s="149"/>
      <c r="M5" s="154"/>
      <c r="N5" s="149"/>
      <c r="O5" s="152"/>
    </row>
    <row r="6" spans="1:15" ht="109.15" customHeight="1" thickBot="1">
      <c r="A6" s="160"/>
      <c r="B6" s="163"/>
      <c r="C6" s="160"/>
      <c r="D6" s="179"/>
      <c r="E6" s="157"/>
      <c r="F6" s="145"/>
      <c r="G6" s="157"/>
      <c r="H6" s="157"/>
      <c r="I6" s="145"/>
      <c r="J6" s="150"/>
      <c r="K6" s="153"/>
      <c r="L6" s="150"/>
      <c r="M6" s="155"/>
      <c r="N6" s="150"/>
      <c r="O6" s="153"/>
    </row>
    <row r="7" spans="1:15" ht="14.2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/>
      <c r="H7" s="115">
        <v>7</v>
      </c>
      <c r="I7" s="116">
        <v>8</v>
      </c>
      <c r="J7" s="117">
        <v>9</v>
      </c>
      <c r="K7" s="118">
        <v>10</v>
      </c>
      <c r="L7" s="117">
        <v>11</v>
      </c>
      <c r="M7" s="116">
        <v>12</v>
      </c>
      <c r="N7" s="117">
        <v>13</v>
      </c>
      <c r="O7" s="118">
        <v>14</v>
      </c>
    </row>
    <row r="8" spans="1:15" s="125" customFormat="1" ht="19.5" customHeight="1">
      <c r="A8" s="120" t="s">
        <v>13</v>
      </c>
      <c r="B8" s="120" t="s">
        <v>14</v>
      </c>
      <c r="C8" s="121" t="s">
        <v>121</v>
      </c>
      <c r="D8" s="33">
        <f>D9+D10+D11+D12+D13+D14+D15+D16+D17+D18+D19+D20+D21+D22+D23</f>
        <v>2106</v>
      </c>
      <c r="E8" s="33">
        <f>D8-F8</f>
        <v>702</v>
      </c>
      <c r="F8" s="122">
        <f t="shared" ref="F8:I8" si="0">F9+F10+F11+F12+F13+F14+F15+F16+F17+F18+F19+F20+F21+F22+F23</f>
        <v>1404</v>
      </c>
      <c r="G8" s="122">
        <f t="shared" si="0"/>
        <v>845</v>
      </c>
      <c r="H8" s="122">
        <f t="shared" si="0"/>
        <v>559</v>
      </c>
      <c r="I8" s="122">
        <f t="shared" si="0"/>
        <v>0</v>
      </c>
      <c r="J8" s="122">
        <f>J9+J10+J11+J12+J13+J14+J15+J16+J17+J18+J19+J20+J21+J22+J23</f>
        <v>576</v>
      </c>
      <c r="K8" s="122">
        <f>K9+K10+K11+K12+K13+K14+K15+K16+K17+K18+K19+K20+K21+K22+K23</f>
        <v>828</v>
      </c>
      <c r="L8" s="122">
        <f t="shared" ref="L8:O8" si="1">L9+L11+L12+L13+L14+L15+L16+L17+L18+L19+L20+L21+L22+L23</f>
        <v>0</v>
      </c>
      <c r="M8" s="123">
        <f t="shared" si="1"/>
        <v>0</v>
      </c>
      <c r="N8" s="122">
        <f t="shared" si="1"/>
        <v>0</v>
      </c>
      <c r="O8" s="124">
        <f t="shared" si="1"/>
        <v>0</v>
      </c>
    </row>
    <row r="9" spans="1:15" s="125" customFormat="1">
      <c r="A9" s="71" t="s">
        <v>149</v>
      </c>
      <c r="B9" s="71" t="s">
        <v>181</v>
      </c>
      <c r="C9" s="126" t="s">
        <v>123</v>
      </c>
      <c r="D9" s="65">
        <v>117</v>
      </c>
      <c r="E9" s="65">
        <f>D9-F9</f>
        <v>39</v>
      </c>
      <c r="F9" s="65">
        <f>J9+K9</f>
        <v>78</v>
      </c>
      <c r="G9" s="65">
        <f>F9-H9-I9</f>
        <v>14</v>
      </c>
      <c r="H9" s="134">
        <v>64</v>
      </c>
      <c r="I9" s="127"/>
      <c r="J9" s="128">
        <v>32</v>
      </c>
      <c r="K9" s="129">
        <v>46</v>
      </c>
      <c r="L9" s="128"/>
      <c r="M9" s="130"/>
      <c r="N9" s="128"/>
      <c r="O9" s="129"/>
    </row>
    <row r="10" spans="1:15" s="125" customFormat="1">
      <c r="A10" s="71" t="s">
        <v>150</v>
      </c>
      <c r="B10" s="71" t="s">
        <v>15</v>
      </c>
      <c r="C10" s="126" t="s">
        <v>166</v>
      </c>
      <c r="D10" s="65">
        <v>176</v>
      </c>
      <c r="E10" s="65">
        <f>D10-F10</f>
        <v>59</v>
      </c>
      <c r="F10" s="65">
        <f>J10+K10</f>
        <v>117</v>
      </c>
      <c r="G10" s="65">
        <f>F10-H10-I10</f>
        <v>117</v>
      </c>
      <c r="H10" s="134"/>
      <c r="I10" s="127"/>
      <c r="J10" s="128">
        <v>48</v>
      </c>
      <c r="K10" s="129">
        <v>69</v>
      </c>
      <c r="L10" s="128"/>
      <c r="M10" s="130"/>
      <c r="N10" s="128"/>
      <c r="O10" s="129"/>
    </row>
    <row r="11" spans="1:15" s="125" customFormat="1">
      <c r="A11" s="71" t="s">
        <v>151</v>
      </c>
      <c r="B11" s="71" t="s">
        <v>16</v>
      </c>
      <c r="C11" s="126" t="s">
        <v>166</v>
      </c>
      <c r="D11" s="65">
        <v>175</v>
      </c>
      <c r="E11" s="65">
        <f t="shared" ref="E11:E23" si="2">D11-F11</f>
        <v>58</v>
      </c>
      <c r="F11" s="65">
        <f t="shared" ref="F11:F23" si="3">J11+K11</f>
        <v>117</v>
      </c>
      <c r="G11" s="65">
        <f t="shared" ref="G11:G35" si="4">F11-H11-I11</f>
        <v>0</v>
      </c>
      <c r="H11" s="134">
        <v>117</v>
      </c>
      <c r="I11" s="127"/>
      <c r="J11" s="128">
        <v>48</v>
      </c>
      <c r="K11" s="129">
        <v>69</v>
      </c>
      <c r="L11" s="128"/>
      <c r="M11" s="130"/>
      <c r="N11" s="128"/>
      <c r="O11" s="129"/>
    </row>
    <row r="12" spans="1:15" s="125" customFormat="1">
      <c r="A12" s="71" t="s">
        <v>152</v>
      </c>
      <c r="B12" s="71" t="s">
        <v>20</v>
      </c>
      <c r="C12" s="126" t="s">
        <v>123</v>
      </c>
      <c r="D12" s="65">
        <v>351</v>
      </c>
      <c r="E12" s="65">
        <f t="shared" si="2"/>
        <v>117</v>
      </c>
      <c r="F12" s="65">
        <f t="shared" si="3"/>
        <v>234</v>
      </c>
      <c r="G12" s="65">
        <f t="shared" si="4"/>
        <v>116</v>
      </c>
      <c r="H12" s="134">
        <v>118</v>
      </c>
      <c r="I12" s="127"/>
      <c r="J12" s="128">
        <v>105</v>
      </c>
      <c r="K12" s="129">
        <v>129</v>
      </c>
      <c r="L12" s="128"/>
      <c r="M12" s="130"/>
      <c r="N12" s="128"/>
      <c r="O12" s="129"/>
    </row>
    <row r="13" spans="1:15" s="125" customFormat="1">
      <c r="A13" s="71" t="s">
        <v>153</v>
      </c>
      <c r="B13" s="71" t="s">
        <v>17</v>
      </c>
      <c r="C13" s="126" t="s">
        <v>157</v>
      </c>
      <c r="D13" s="65">
        <v>175</v>
      </c>
      <c r="E13" s="65">
        <f t="shared" si="2"/>
        <v>58</v>
      </c>
      <c r="F13" s="65">
        <f t="shared" si="3"/>
        <v>117</v>
      </c>
      <c r="G13" s="65">
        <f t="shared" si="4"/>
        <v>117</v>
      </c>
      <c r="H13" s="134"/>
      <c r="I13" s="127"/>
      <c r="J13" s="128"/>
      <c r="K13" s="129">
        <v>117</v>
      </c>
      <c r="L13" s="128"/>
      <c r="M13" s="130"/>
      <c r="N13" s="128"/>
      <c r="O13" s="129"/>
    </row>
    <row r="14" spans="1:15" s="125" customFormat="1" ht="17.25" customHeight="1">
      <c r="A14" s="71" t="s">
        <v>154</v>
      </c>
      <c r="B14" s="71" t="s">
        <v>18</v>
      </c>
      <c r="C14" s="134" t="s">
        <v>117</v>
      </c>
      <c r="D14" s="65">
        <v>175</v>
      </c>
      <c r="E14" s="65">
        <f t="shared" si="2"/>
        <v>58</v>
      </c>
      <c r="F14" s="65">
        <f t="shared" si="3"/>
        <v>117</v>
      </c>
      <c r="G14" s="65">
        <f t="shared" si="4"/>
        <v>0</v>
      </c>
      <c r="H14" s="134">
        <v>117</v>
      </c>
      <c r="I14" s="127"/>
      <c r="J14" s="128">
        <v>48</v>
      </c>
      <c r="K14" s="129">
        <v>69</v>
      </c>
      <c r="L14" s="128"/>
      <c r="M14" s="130"/>
      <c r="N14" s="128"/>
      <c r="O14" s="129"/>
    </row>
    <row r="15" spans="1:15" s="125" customFormat="1">
      <c r="A15" s="71" t="s">
        <v>155</v>
      </c>
      <c r="B15" s="71" t="s">
        <v>19</v>
      </c>
      <c r="C15" s="134" t="s">
        <v>116</v>
      </c>
      <c r="D15" s="65">
        <v>105</v>
      </c>
      <c r="E15" s="65">
        <f t="shared" si="2"/>
        <v>35</v>
      </c>
      <c r="F15" s="65">
        <f t="shared" si="3"/>
        <v>70</v>
      </c>
      <c r="G15" s="65">
        <f t="shared" si="4"/>
        <v>50</v>
      </c>
      <c r="H15" s="134">
        <v>20</v>
      </c>
      <c r="I15" s="127"/>
      <c r="J15" s="128">
        <v>70</v>
      </c>
      <c r="K15" s="129"/>
      <c r="L15" s="128"/>
      <c r="M15" s="130"/>
      <c r="N15" s="128"/>
      <c r="O15" s="129"/>
    </row>
    <row r="16" spans="1:15" s="125" customFormat="1">
      <c r="A16" s="71" t="s">
        <v>158</v>
      </c>
      <c r="B16" s="71" t="s">
        <v>156</v>
      </c>
      <c r="C16" s="126" t="s">
        <v>157</v>
      </c>
      <c r="D16" s="65">
        <v>150</v>
      </c>
      <c r="E16" s="65">
        <f t="shared" si="2"/>
        <v>50</v>
      </c>
      <c r="F16" s="65">
        <f t="shared" si="3"/>
        <v>100</v>
      </c>
      <c r="G16" s="65">
        <f t="shared" si="4"/>
        <v>50</v>
      </c>
      <c r="H16" s="134">
        <v>50</v>
      </c>
      <c r="I16" s="127"/>
      <c r="J16" s="128"/>
      <c r="K16" s="129">
        <v>100</v>
      </c>
      <c r="L16" s="128"/>
      <c r="M16" s="130"/>
      <c r="N16" s="128"/>
      <c r="O16" s="129"/>
    </row>
    <row r="17" spans="1:15" s="125" customFormat="1">
      <c r="A17" s="71" t="s">
        <v>159</v>
      </c>
      <c r="B17" s="71" t="s">
        <v>78</v>
      </c>
      <c r="C17" s="126" t="s">
        <v>116</v>
      </c>
      <c r="D17" s="65">
        <v>117</v>
      </c>
      <c r="E17" s="65">
        <f>D17-F17</f>
        <v>39</v>
      </c>
      <c r="F17" s="65">
        <f>J17+K17</f>
        <v>78</v>
      </c>
      <c r="G17" s="65">
        <f>F17-H17-I17</f>
        <v>78</v>
      </c>
      <c r="H17" s="134"/>
      <c r="I17" s="127"/>
      <c r="J17" s="128">
        <v>78</v>
      </c>
      <c r="K17" s="129"/>
      <c r="L17" s="128"/>
      <c r="M17" s="130"/>
      <c r="N17" s="128"/>
      <c r="O17" s="129"/>
    </row>
    <row r="18" spans="1:15" s="125" customFormat="1">
      <c r="A18" s="71" t="s">
        <v>160</v>
      </c>
      <c r="B18" s="71" t="s">
        <v>76</v>
      </c>
      <c r="C18" s="126" t="s">
        <v>167</v>
      </c>
      <c r="D18" s="65">
        <v>108</v>
      </c>
      <c r="E18" s="65">
        <f t="shared" si="2"/>
        <v>36</v>
      </c>
      <c r="F18" s="65">
        <f t="shared" si="3"/>
        <v>72</v>
      </c>
      <c r="G18" s="65">
        <f t="shared" si="4"/>
        <v>47</v>
      </c>
      <c r="H18" s="134">
        <v>25</v>
      </c>
      <c r="I18" s="127"/>
      <c r="J18" s="128"/>
      <c r="K18" s="129">
        <v>72</v>
      </c>
      <c r="L18" s="128"/>
      <c r="M18" s="130"/>
      <c r="N18" s="128"/>
      <c r="O18" s="129"/>
    </row>
    <row r="19" spans="1:15" s="125" customFormat="1">
      <c r="A19" s="71" t="s">
        <v>161</v>
      </c>
      <c r="B19" s="71" t="s">
        <v>77</v>
      </c>
      <c r="C19" s="134" t="s">
        <v>116</v>
      </c>
      <c r="D19" s="65">
        <v>128</v>
      </c>
      <c r="E19" s="65">
        <f t="shared" si="2"/>
        <v>43</v>
      </c>
      <c r="F19" s="65">
        <f t="shared" si="3"/>
        <v>85</v>
      </c>
      <c r="G19" s="65">
        <f t="shared" si="4"/>
        <v>65</v>
      </c>
      <c r="H19" s="134">
        <v>20</v>
      </c>
      <c r="I19" s="127"/>
      <c r="J19" s="128"/>
      <c r="K19" s="129">
        <v>85</v>
      </c>
      <c r="L19" s="128"/>
      <c r="M19" s="130"/>
      <c r="N19" s="128"/>
      <c r="O19" s="129"/>
    </row>
    <row r="20" spans="1:15" s="125" customFormat="1">
      <c r="A20" s="71" t="s">
        <v>162</v>
      </c>
      <c r="B20" s="71" t="s">
        <v>75</v>
      </c>
      <c r="C20" s="134" t="s">
        <v>116</v>
      </c>
      <c r="D20" s="65">
        <v>162</v>
      </c>
      <c r="E20" s="65">
        <f t="shared" si="2"/>
        <v>54</v>
      </c>
      <c r="F20" s="65">
        <f t="shared" si="3"/>
        <v>108</v>
      </c>
      <c r="G20" s="65">
        <f t="shared" si="4"/>
        <v>88</v>
      </c>
      <c r="H20" s="134">
        <v>20</v>
      </c>
      <c r="I20" s="127"/>
      <c r="J20" s="128">
        <v>108</v>
      </c>
      <c r="K20" s="129"/>
      <c r="L20" s="128"/>
      <c r="M20" s="130"/>
      <c r="N20" s="128"/>
      <c r="O20" s="129"/>
    </row>
    <row r="21" spans="1:15" s="125" customFormat="1">
      <c r="A21" s="71" t="s">
        <v>163</v>
      </c>
      <c r="B21" s="71" t="s">
        <v>144</v>
      </c>
      <c r="C21" s="134" t="s">
        <v>116</v>
      </c>
      <c r="D21" s="65">
        <v>54</v>
      </c>
      <c r="E21" s="65">
        <f t="shared" si="2"/>
        <v>18</v>
      </c>
      <c r="F21" s="65">
        <f t="shared" si="3"/>
        <v>36</v>
      </c>
      <c r="G21" s="65">
        <f t="shared" si="4"/>
        <v>28</v>
      </c>
      <c r="H21" s="134">
        <v>8</v>
      </c>
      <c r="I21" s="127"/>
      <c r="J21" s="128"/>
      <c r="K21" s="129">
        <v>36</v>
      </c>
      <c r="L21" s="128"/>
      <c r="M21" s="130"/>
      <c r="N21" s="128"/>
      <c r="O21" s="129"/>
    </row>
    <row r="22" spans="1:15" s="125" customFormat="1">
      <c r="A22" s="71" t="s">
        <v>182</v>
      </c>
      <c r="B22" s="71" t="s">
        <v>164</v>
      </c>
      <c r="C22" s="134" t="s">
        <v>116</v>
      </c>
      <c r="D22" s="65">
        <v>54</v>
      </c>
      <c r="E22" s="65">
        <f t="shared" si="2"/>
        <v>18</v>
      </c>
      <c r="F22" s="65">
        <f t="shared" si="3"/>
        <v>36</v>
      </c>
      <c r="G22" s="65">
        <f t="shared" si="4"/>
        <v>36</v>
      </c>
      <c r="H22" s="134"/>
      <c r="I22" s="127"/>
      <c r="J22" s="128"/>
      <c r="K22" s="129">
        <v>36</v>
      </c>
      <c r="L22" s="128"/>
      <c r="M22" s="130"/>
      <c r="N22" s="128"/>
      <c r="O22" s="129"/>
    </row>
    <row r="23" spans="1:15" s="125" customFormat="1">
      <c r="A23" s="71" t="s">
        <v>179</v>
      </c>
      <c r="B23" s="71" t="s">
        <v>183</v>
      </c>
      <c r="C23" s="134" t="s">
        <v>140</v>
      </c>
      <c r="D23" s="65">
        <v>59</v>
      </c>
      <c r="E23" s="65">
        <f t="shared" si="2"/>
        <v>20</v>
      </c>
      <c r="F23" s="65">
        <f t="shared" si="3"/>
        <v>39</v>
      </c>
      <c r="G23" s="65">
        <f t="shared" si="4"/>
        <v>39</v>
      </c>
      <c r="H23" s="134"/>
      <c r="I23" s="127"/>
      <c r="J23" s="128">
        <v>39</v>
      </c>
      <c r="K23" s="129"/>
      <c r="L23" s="128"/>
      <c r="M23" s="130"/>
      <c r="N23" s="128"/>
      <c r="O23" s="129"/>
    </row>
    <row r="24" spans="1:15" ht="17.45" customHeight="1">
      <c r="A24" s="9" t="s">
        <v>21</v>
      </c>
      <c r="B24" s="9" t="s">
        <v>22</v>
      </c>
      <c r="C24" s="69" t="s">
        <v>176</v>
      </c>
      <c r="D24" s="70">
        <f>D25+D26+D27+D28+D29+D30+D31</f>
        <v>702</v>
      </c>
      <c r="E24" s="70">
        <f>E25+E26+E27+E28+E29+E30+E31</f>
        <v>234</v>
      </c>
      <c r="F24" s="70">
        <f t="shared" ref="F24:N24" si="5">F25+F26+F27+F28+F29+F30+F31</f>
        <v>468</v>
      </c>
      <c r="G24" s="70">
        <f t="shared" si="5"/>
        <v>188</v>
      </c>
      <c r="H24" s="70">
        <f t="shared" si="5"/>
        <v>280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248</v>
      </c>
      <c r="M24" s="109">
        <f t="shared" si="5"/>
        <v>124</v>
      </c>
      <c r="N24" s="112">
        <f t="shared" si="5"/>
        <v>48</v>
      </c>
      <c r="O24" s="82">
        <f>O26+O27+O28+O29+O30+O31+O32</f>
        <v>48</v>
      </c>
    </row>
    <row r="25" spans="1:15">
      <c r="A25" s="19" t="s">
        <v>23</v>
      </c>
      <c r="B25" s="10" t="s">
        <v>46</v>
      </c>
      <c r="C25" s="54" t="s">
        <v>118</v>
      </c>
      <c r="D25" s="135">
        <v>58</v>
      </c>
      <c r="E25" s="32">
        <f t="shared" ref="E25:E31" si="6">D25-F25</f>
        <v>10</v>
      </c>
      <c r="F25" s="135">
        <v>48</v>
      </c>
      <c r="G25" s="3">
        <f t="shared" si="4"/>
        <v>48</v>
      </c>
      <c r="H25" s="135"/>
      <c r="I25" s="137"/>
      <c r="J25" s="66"/>
      <c r="K25" s="67"/>
      <c r="L25" s="66">
        <v>48</v>
      </c>
      <c r="M25" s="137"/>
      <c r="N25" s="66"/>
      <c r="O25" s="67"/>
    </row>
    <row r="26" spans="1:15">
      <c r="A26" s="19" t="s">
        <v>24</v>
      </c>
      <c r="B26" s="10" t="s">
        <v>17</v>
      </c>
      <c r="C26" s="54" t="s">
        <v>116</v>
      </c>
      <c r="D26" s="135">
        <v>58</v>
      </c>
      <c r="E26" s="32">
        <f t="shared" si="6"/>
        <v>10</v>
      </c>
      <c r="F26" s="135">
        <v>48</v>
      </c>
      <c r="G26" s="3">
        <f t="shared" si="4"/>
        <v>48</v>
      </c>
      <c r="H26" s="135"/>
      <c r="I26" s="137"/>
      <c r="J26" s="66"/>
      <c r="K26" s="67"/>
      <c r="L26" s="66">
        <v>48</v>
      </c>
      <c r="M26" s="137"/>
      <c r="N26" s="66"/>
      <c r="O26" s="67"/>
    </row>
    <row r="27" spans="1:15">
      <c r="A27" s="19" t="s">
        <v>25</v>
      </c>
      <c r="B27" s="10" t="s">
        <v>16</v>
      </c>
      <c r="C27" s="54" t="s">
        <v>146</v>
      </c>
      <c r="D27" s="135">
        <v>146</v>
      </c>
      <c r="E27" s="32">
        <f t="shared" si="6"/>
        <v>28</v>
      </c>
      <c r="F27" s="135">
        <v>118</v>
      </c>
      <c r="G27" s="3">
        <f t="shared" si="4"/>
        <v>0</v>
      </c>
      <c r="H27" s="135">
        <v>118</v>
      </c>
      <c r="I27" s="137"/>
      <c r="J27" s="66"/>
      <c r="K27" s="67"/>
      <c r="L27" s="66">
        <v>32</v>
      </c>
      <c r="M27" s="137">
        <v>38</v>
      </c>
      <c r="N27" s="66">
        <v>24</v>
      </c>
      <c r="O27" s="67">
        <v>24</v>
      </c>
    </row>
    <row r="28" spans="1:15">
      <c r="A28" s="19" t="s">
        <v>26</v>
      </c>
      <c r="B28" s="10" t="s">
        <v>18</v>
      </c>
      <c r="C28" s="54" t="s">
        <v>141</v>
      </c>
      <c r="D28" s="135">
        <v>236</v>
      </c>
      <c r="E28" s="32">
        <f t="shared" si="6"/>
        <v>118</v>
      </c>
      <c r="F28" s="135">
        <v>118</v>
      </c>
      <c r="G28" s="3">
        <f t="shared" si="4"/>
        <v>2</v>
      </c>
      <c r="H28" s="135">
        <v>116</v>
      </c>
      <c r="I28" s="137"/>
      <c r="J28" s="66"/>
      <c r="K28" s="67"/>
      <c r="L28" s="66">
        <v>32</v>
      </c>
      <c r="M28" s="137">
        <v>38</v>
      </c>
      <c r="N28" s="66">
        <v>24</v>
      </c>
      <c r="O28" s="67">
        <v>24</v>
      </c>
    </row>
    <row r="29" spans="1:15">
      <c r="A29" s="19" t="s">
        <v>85</v>
      </c>
      <c r="B29" s="10" t="s">
        <v>82</v>
      </c>
      <c r="C29" s="54" t="s">
        <v>116</v>
      </c>
      <c r="D29" s="135">
        <v>84</v>
      </c>
      <c r="E29" s="32">
        <f t="shared" si="6"/>
        <v>28</v>
      </c>
      <c r="F29" s="135">
        <v>56</v>
      </c>
      <c r="G29" s="3">
        <f t="shared" si="4"/>
        <v>36</v>
      </c>
      <c r="H29" s="135">
        <v>20</v>
      </c>
      <c r="I29" s="137"/>
      <c r="J29" s="66"/>
      <c r="K29" s="67"/>
      <c r="L29" s="66">
        <v>56</v>
      </c>
      <c r="M29" s="137"/>
      <c r="N29" s="66"/>
      <c r="O29" s="67"/>
    </row>
    <row r="30" spans="1:15">
      <c r="A30" s="19" t="s">
        <v>86</v>
      </c>
      <c r="B30" s="10" t="s">
        <v>83</v>
      </c>
      <c r="C30" s="54" t="s">
        <v>118</v>
      </c>
      <c r="D30" s="135">
        <v>48</v>
      </c>
      <c r="E30" s="32">
        <f t="shared" si="6"/>
        <v>16</v>
      </c>
      <c r="F30" s="135">
        <v>32</v>
      </c>
      <c r="G30" s="3">
        <f t="shared" si="4"/>
        <v>26</v>
      </c>
      <c r="H30" s="135">
        <v>6</v>
      </c>
      <c r="I30" s="137"/>
      <c r="J30" s="66"/>
      <c r="K30" s="67"/>
      <c r="L30" s="66">
        <v>32</v>
      </c>
      <c r="M30" s="137"/>
      <c r="N30" s="66"/>
      <c r="O30" s="67"/>
    </row>
    <row r="31" spans="1:15">
      <c r="A31" s="19" t="s">
        <v>87</v>
      </c>
      <c r="B31" s="10" t="s">
        <v>84</v>
      </c>
      <c r="C31" s="54" t="s">
        <v>118</v>
      </c>
      <c r="D31" s="135">
        <v>72</v>
      </c>
      <c r="E31" s="32">
        <f t="shared" si="6"/>
        <v>24</v>
      </c>
      <c r="F31" s="135">
        <v>48</v>
      </c>
      <c r="G31" s="3">
        <f t="shared" si="4"/>
        <v>28</v>
      </c>
      <c r="H31" s="135">
        <v>20</v>
      </c>
      <c r="I31" s="137"/>
      <c r="J31" s="66"/>
      <c r="K31" s="67"/>
      <c r="L31" s="66"/>
      <c r="M31" s="137">
        <v>48</v>
      </c>
      <c r="N31" s="66"/>
      <c r="O31" s="67"/>
    </row>
    <row r="32" spans="1:15" ht="16.149999999999999" customHeight="1">
      <c r="A32" s="9" t="s">
        <v>27</v>
      </c>
      <c r="B32" s="9" t="s">
        <v>28</v>
      </c>
      <c r="C32" s="55" t="s">
        <v>175</v>
      </c>
      <c r="D32" s="4">
        <f>D33+D34</f>
        <v>219</v>
      </c>
      <c r="E32" s="4">
        <f t="shared" ref="E32:O32" si="7">E33+E34</f>
        <v>73</v>
      </c>
      <c r="F32" s="4">
        <f t="shared" si="7"/>
        <v>146</v>
      </c>
      <c r="G32" s="72">
        <f t="shared" si="4"/>
        <v>44</v>
      </c>
      <c r="H32" s="4">
        <f t="shared" si="7"/>
        <v>102</v>
      </c>
      <c r="I32" s="73">
        <f t="shared" si="7"/>
        <v>0</v>
      </c>
      <c r="J32" s="83">
        <f t="shared" si="7"/>
        <v>0</v>
      </c>
      <c r="K32" s="68">
        <f t="shared" si="7"/>
        <v>0</v>
      </c>
      <c r="L32" s="83">
        <f t="shared" si="7"/>
        <v>146</v>
      </c>
      <c r="M32" s="73">
        <f t="shared" si="7"/>
        <v>0</v>
      </c>
      <c r="N32" s="83">
        <f t="shared" si="7"/>
        <v>0</v>
      </c>
      <c r="O32" s="68">
        <f t="shared" si="7"/>
        <v>0</v>
      </c>
    </row>
    <row r="33" spans="1:15" ht="17.25" customHeight="1">
      <c r="A33" s="19" t="s">
        <v>29</v>
      </c>
      <c r="B33" s="10" t="s">
        <v>20</v>
      </c>
      <c r="C33" s="54" t="s">
        <v>115</v>
      </c>
      <c r="D33" s="135">
        <v>75</v>
      </c>
      <c r="E33" s="135">
        <f>D33-F33</f>
        <v>25</v>
      </c>
      <c r="F33" s="135">
        <v>50</v>
      </c>
      <c r="G33" s="3">
        <f t="shared" si="4"/>
        <v>20</v>
      </c>
      <c r="H33" s="135">
        <v>30</v>
      </c>
      <c r="I33" s="137"/>
      <c r="J33" s="66"/>
      <c r="K33" s="67"/>
      <c r="L33" s="66">
        <v>50</v>
      </c>
      <c r="M33" s="137"/>
      <c r="N33" s="66"/>
      <c r="O33" s="67"/>
    </row>
    <row r="34" spans="1:15" ht="27" customHeight="1">
      <c r="A34" s="19" t="s">
        <v>30</v>
      </c>
      <c r="B34" s="14" t="s">
        <v>47</v>
      </c>
      <c r="C34" s="54" t="s">
        <v>115</v>
      </c>
      <c r="D34" s="34">
        <f>F34*1.5</f>
        <v>144</v>
      </c>
      <c r="E34" s="34">
        <f>D34-F34</f>
        <v>48</v>
      </c>
      <c r="F34" s="3">
        <v>96</v>
      </c>
      <c r="G34" s="3">
        <f t="shared" si="4"/>
        <v>24</v>
      </c>
      <c r="H34" s="3">
        <v>72</v>
      </c>
      <c r="I34" s="74"/>
      <c r="J34" s="84"/>
      <c r="K34" s="85"/>
      <c r="L34" s="84">
        <v>96</v>
      </c>
      <c r="M34" s="74"/>
      <c r="N34" s="84"/>
      <c r="O34" s="85"/>
    </row>
    <row r="35" spans="1:15" ht="17.45" customHeight="1">
      <c r="A35" s="12" t="s">
        <v>31</v>
      </c>
      <c r="B35" s="12" t="s">
        <v>32</v>
      </c>
      <c r="C35" s="57" t="s">
        <v>174</v>
      </c>
      <c r="D35" s="5">
        <f>D36+D50</f>
        <v>2265</v>
      </c>
      <c r="E35" s="5">
        <f>E36+E50</f>
        <v>755</v>
      </c>
      <c r="F35" s="5">
        <f>F36+F50</f>
        <v>1510</v>
      </c>
      <c r="G35" s="5">
        <f t="shared" si="4"/>
        <v>780</v>
      </c>
      <c r="H35" s="5">
        <f t="shared" ref="H35:O35" si="8">H36+H50</f>
        <v>690</v>
      </c>
      <c r="I35" s="75">
        <f t="shared" si="8"/>
        <v>40</v>
      </c>
      <c r="J35" s="86">
        <f t="shared" si="8"/>
        <v>0</v>
      </c>
      <c r="K35" s="87">
        <f t="shared" si="8"/>
        <v>0</v>
      </c>
      <c r="L35" s="86">
        <f t="shared" si="8"/>
        <v>182</v>
      </c>
      <c r="M35" s="75">
        <f t="shared" si="8"/>
        <v>560</v>
      </c>
      <c r="N35" s="86">
        <f t="shared" si="8"/>
        <v>384</v>
      </c>
      <c r="O35" s="87">
        <f t="shared" si="8"/>
        <v>384</v>
      </c>
    </row>
    <row r="36" spans="1:15" ht="15" customHeight="1">
      <c r="A36" s="13" t="s">
        <v>33</v>
      </c>
      <c r="B36" s="13" t="s">
        <v>34</v>
      </c>
      <c r="C36" s="58" t="s">
        <v>173</v>
      </c>
      <c r="D36" s="76">
        <f t="shared" ref="D36:O36" si="9">D37+D38+D39+D40+D41+D42+D43+D44+D45+D46+D47+D48+D49</f>
        <v>1224</v>
      </c>
      <c r="E36" s="76">
        <f t="shared" si="9"/>
        <v>408</v>
      </c>
      <c r="F36" s="76">
        <f t="shared" si="9"/>
        <v>816</v>
      </c>
      <c r="G36" s="76">
        <f t="shared" si="9"/>
        <v>372</v>
      </c>
      <c r="H36" s="76">
        <f t="shared" si="9"/>
        <v>424</v>
      </c>
      <c r="I36" s="76">
        <f t="shared" si="9"/>
        <v>20</v>
      </c>
      <c r="J36" s="76">
        <f t="shared" si="9"/>
        <v>0</v>
      </c>
      <c r="K36" s="76">
        <f t="shared" si="9"/>
        <v>0</v>
      </c>
      <c r="L36" s="76">
        <f t="shared" si="9"/>
        <v>182</v>
      </c>
      <c r="M36" s="76">
        <f t="shared" si="9"/>
        <v>226</v>
      </c>
      <c r="N36" s="76">
        <f t="shared" si="9"/>
        <v>138</v>
      </c>
      <c r="O36" s="76">
        <f t="shared" si="9"/>
        <v>270</v>
      </c>
    </row>
    <row r="37" spans="1:15">
      <c r="A37" s="20" t="s">
        <v>35</v>
      </c>
      <c r="B37" s="11" t="s">
        <v>88</v>
      </c>
      <c r="C37" s="54" t="s">
        <v>123</v>
      </c>
      <c r="D37" s="3">
        <v>132</v>
      </c>
      <c r="E37" s="3">
        <f t="shared" ref="E37:E49" si="10">D37-F37</f>
        <v>44</v>
      </c>
      <c r="F37" s="3">
        <v>88</v>
      </c>
      <c r="G37" s="3">
        <f>F37-H37-I37</f>
        <v>48</v>
      </c>
      <c r="H37" s="3">
        <v>20</v>
      </c>
      <c r="I37" s="74">
        <v>20</v>
      </c>
      <c r="J37" s="84"/>
      <c r="K37" s="85"/>
      <c r="L37" s="84">
        <v>20</v>
      </c>
      <c r="M37" s="74">
        <v>68</v>
      </c>
      <c r="N37" s="84"/>
      <c r="O37" s="85"/>
    </row>
    <row r="38" spans="1:15">
      <c r="A38" s="20" t="s">
        <v>36</v>
      </c>
      <c r="B38" s="11" t="s">
        <v>89</v>
      </c>
      <c r="C38" s="56" t="s">
        <v>115</v>
      </c>
      <c r="D38" s="3">
        <v>75</v>
      </c>
      <c r="E38" s="3">
        <f t="shared" si="10"/>
        <v>25</v>
      </c>
      <c r="F38" s="3">
        <v>50</v>
      </c>
      <c r="G38" s="3">
        <f t="shared" ref="G38:G69" si="11">F38-H38-I38</f>
        <v>22</v>
      </c>
      <c r="H38" s="3">
        <v>28</v>
      </c>
      <c r="I38" s="74"/>
      <c r="J38" s="84"/>
      <c r="K38" s="85"/>
      <c r="L38" s="84">
        <v>50</v>
      </c>
      <c r="M38" s="74"/>
      <c r="N38" s="84"/>
      <c r="O38" s="85"/>
    </row>
    <row r="39" spans="1:15">
      <c r="A39" s="20" t="s">
        <v>37</v>
      </c>
      <c r="B39" s="11" t="s">
        <v>90</v>
      </c>
      <c r="C39" s="54" t="s">
        <v>116</v>
      </c>
      <c r="D39" s="3">
        <v>87</v>
      </c>
      <c r="E39" s="3">
        <f t="shared" si="10"/>
        <v>29</v>
      </c>
      <c r="F39" s="3">
        <v>58</v>
      </c>
      <c r="G39" s="3">
        <f t="shared" si="11"/>
        <v>38</v>
      </c>
      <c r="H39" s="3">
        <v>20</v>
      </c>
      <c r="I39" s="74"/>
      <c r="J39" s="84"/>
      <c r="K39" s="85"/>
      <c r="L39" s="84"/>
      <c r="M39" s="74">
        <v>58</v>
      </c>
      <c r="N39" s="84"/>
      <c r="O39" s="85"/>
    </row>
    <row r="40" spans="1:15">
      <c r="A40" s="20" t="s">
        <v>38</v>
      </c>
      <c r="B40" s="11" t="s">
        <v>91</v>
      </c>
      <c r="C40" s="54" t="s">
        <v>118</v>
      </c>
      <c r="D40" s="3">
        <v>54</v>
      </c>
      <c r="E40" s="3">
        <f t="shared" si="10"/>
        <v>18</v>
      </c>
      <c r="F40" s="3">
        <v>36</v>
      </c>
      <c r="G40" s="3">
        <f t="shared" si="11"/>
        <v>18</v>
      </c>
      <c r="H40" s="3">
        <v>18</v>
      </c>
      <c r="I40" s="74"/>
      <c r="J40" s="84"/>
      <c r="K40" s="85"/>
      <c r="L40" s="84">
        <v>36</v>
      </c>
      <c r="M40" s="74"/>
      <c r="N40" s="84"/>
      <c r="O40" s="85"/>
    </row>
    <row r="41" spans="1:15" ht="15" customHeight="1">
      <c r="A41" s="20" t="s">
        <v>39</v>
      </c>
      <c r="B41" s="14" t="s">
        <v>92</v>
      </c>
      <c r="C41" s="54" t="s">
        <v>171</v>
      </c>
      <c r="D41" s="3">
        <v>105</v>
      </c>
      <c r="E41" s="3">
        <f t="shared" si="10"/>
        <v>35</v>
      </c>
      <c r="F41" s="3">
        <v>70</v>
      </c>
      <c r="G41" s="3">
        <f t="shared" si="11"/>
        <v>54</v>
      </c>
      <c r="H41" s="3">
        <v>16</v>
      </c>
      <c r="I41" s="74"/>
      <c r="J41" s="84"/>
      <c r="K41" s="85"/>
      <c r="L41" s="84"/>
      <c r="M41" s="74"/>
      <c r="N41" s="84">
        <v>32</v>
      </c>
      <c r="O41" s="85">
        <v>38</v>
      </c>
    </row>
    <row r="42" spans="1:15">
      <c r="A42" s="20" t="s">
        <v>40</v>
      </c>
      <c r="B42" s="14" t="s">
        <v>93</v>
      </c>
      <c r="C42" s="56" t="s">
        <v>115</v>
      </c>
      <c r="D42" s="3">
        <v>75</v>
      </c>
      <c r="E42" s="3">
        <f t="shared" si="10"/>
        <v>25</v>
      </c>
      <c r="F42" s="3">
        <v>50</v>
      </c>
      <c r="G42" s="3">
        <f t="shared" si="11"/>
        <v>26</v>
      </c>
      <c r="H42" s="3">
        <v>24</v>
      </c>
      <c r="I42" s="74"/>
      <c r="J42" s="84"/>
      <c r="K42" s="85"/>
      <c r="L42" s="84"/>
      <c r="M42" s="74"/>
      <c r="N42" s="84"/>
      <c r="O42" s="85">
        <v>50</v>
      </c>
    </row>
    <row r="43" spans="1:15">
      <c r="A43" s="20" t="s">
        <v>41</v>
      </c>
      <c r="B43" s="14" t="s">
        <v>124</v>
      </c>
      <c r="C43" s="56" t="s">
        <v>116</v>
      </c>
      <c r="D43" s="3">
        <v>114</v>
      </c>
      <c r="E43" s="3">
        <f>D43-F43</f>
        <v>38</v>
      </c>
      <c r="F43" s="3">
        <v>76</v>
      </c>
      <c r="G43" s="3">
        <f t="shared" si="11"/>
        <v>46</v>
      </c>
      <c r="H43" s="3">
        <v>30</v>
      </c>
      <c r="I43" s="74"/>
      <c r="J43" s="84"/>
      <c r="K43" s="85"/>
      <c r="L43" s="84">
        <v>76</v>
      </c>
      <c r="M43" s="74"/>
      <c r="N43" s="84"/>
      <c r="O43" s="85"/>
    </row>
    <row r="44" spans="1:15">
      <c r="A44" s="20" t="s">
        <v>42</v>
      </c>
      <c r="B44" s="14" t="s">
        <v>94</v>
      </c>
      <c r="C44" s="56" t="s">
        <v>118</v>
      </c>
      <c r="D44" s="3">
        <v>66</v>
      </c>
      <c r="E44" s="3">
        <f t="shared" si="10"/>
        <v>22</v>
      </c>
      <c r="F44" s="3">
        <v>44</v>
      </c>
      <c r="G44" s="3">
        <f t="shared" si="11"/>
        <v>22</v>
      </c>
      <c r="H44" s="3">
        <v>22</v>
      </c>
      <c r="I44" s="74"/>
      <c r="J44" s="84"/>
      <c r="K44" s="85"/>
      <c r="L44" s="84"/>
      <c r="M44" s="74"/>
      <c r="N44" s="84"/>
      <c r="O44" s="85">
        <v>44</v>
      </c>
    </row>
    <row r="45" spans="1:15">
      <c r="A45" s="20" t="s">
        <v>43</v>
      </c>
      <c r="B45" s="14" t="s">
        <v>48</v>
      </c>
      <c r="C45" s="56" t="s">
        <v>115</v>
      </c>
      <c r="D45" s="3">
        <v>102</v>
      </c>
      <c r="E45" s="3">
        <f t="shared" si="10"/>
        <v>34</v>
      </c>
      <c r="F45" s="3">
        <v>68</v>
      </c>
      <c r="G45" s="3">
        <f t="shared" si="11"/>
        <v>20</v>
      </c>
      <c r="H45" s="3">
        <v>48</v>
      </c>
      <c r="I45" s="74"/>
      <c r="J45" s="84"/>
      <c r="K45" s="85"/>
      <c r="L45" s="84"/>
      <c r="M45" s="74">
        <v>68</v>
      </c>
      <c r="N45" s="84"/>
      <c r="O45" s="85"/>
    </row>
    <row r="46" spans="1:15" ht="16.5" customHeight="1">
      <c r="A46" s="20" t="s">
        <v>44</v>
      </c>
      <c r="B46" s="14" t="s">
        <v>96</v>
      </c>
      <c r="C46" s="56" t="s">
        <v>115</v>
      </c>
      <c r="D46" s="3">
        <v>105</v>
      </c>
      <c r="E46" s="3">
        <f t="shared" si="10"/>
        <v>35</v>
      </c>
      <c r="F46" s="3">
        <v>70</v>
      </c>
      <c r="G46" s="3">
        <f t="shared" si="11"/>
        <v>16</v>
      </c>
      <c r="H46" s="3">
        <v>54</v>
      </c>
      <c r="I46" s="74"/>
      <c r="J46" s="84"/>
      <c r="K46" s="85"/>
      <c r="L46" s="84"/>
      <c r="M46" s="74"/>
      <c r="N46" s="84">
        <v>70</v>
      </c>
      <c r="O46" s="85"/>
    </row>
    <row r="47" spans="1:15">
      <c r="A47" s="20" t="s">
        <v>98</v>
      </c>
      <c r="B47" s="14" t="s">
        <v>95</v>
      </c>
      <c r="C47" s="56" t="s">
        <v>116</v>
      </c>
      <c r="D47" s="3">
        <v>90</v>
      </c>
      <c r="E47" s="3">
        <f t="shared" si="10"/>
        <v>30</v>
      </c>
      <c r="F47" s="3">
        <v>60</v>
      </c>
      <c r="G47" s="3">
        <f t="shared" si="11"/>
        <v>38</v>
      </c>
      <c r="H47" s="3">
        <v>22</v>
      </c>
      <c r="I47" s="74"/>
      <c r="J47" s="84"/>
      <c r="K47" s="85"/>
      <c r="L47" s="84"/>
      <c r="M47" s="74"/>
      <c r="N47" s="84"/>
      <c r="O47" s="85">
        <v>60</v>
      </c>
    </row>
    <row r="48" spans="1:15">
      <c r="A48" s="20" t="s">
        <v>99</v>
      </c>
      <c r="B48" s="14" t="s">
        <v>184</v>
      </c>
      <c r="C48" s="138" t="s">
        <v>140</v>
      </c>
      <c r="D48" s="3">
        <v>48</v>
      </c>
      <c r="E48" s="3">
        <f t="shared" si="10"/>
        <v>16</v>
      </c>
      <c r="F48" s="3">
        <v>32</v>
      </c>
      <c r="G48" s="3">
        <f t="shared" si="11"/>
        <v>10</v>
      </c>
      <c r="H48" s="3">
        <v>22</v>
      </c>
      <c r="I48" s="74"/>
      <c r="J48" s="84"/>
      <c r="K48" s="85"/>
      <c r="L48" s="84"/>
      <c r="M48" s="74">
        <v>32</v>
      </c>
      <c r="N48" s="84"/>
      <c r="O48" s="85"/>
    </row>
    <row r="49" spans="1:15">
      <c r="A49" s="20" t="s">
        <v>100</v>
      </c>
      <c r="B49" s="2" t="s">
        <v>97</v>
      </c>
      <c r="C49" s="54" t="s">
        <v>120</v>
      </c>
      <c r="D49" s="3">
        <v>171</v>
      </c>
      <c r="E49" s="3">
        <f t="shared" si="10"/>
        <v>57</v>
      </c>
      <c r="F49" s="3">
        <v>114</v>
      </c>
      <c r="G49" s="3">
        <f t="shared" si="11"/>
        <v>14</v>
      </c>
      <c r="H49" s="3">
        <v>100</v>
      </c>
      <c r="I49" s="74"/>
      <c r="J49" s="84"/>
      <c r="K49" s="85"/>
      <c r="L49" s="84"/>
      <c r="M49" s="74"/>
      <c r="N49" s="84">
        <v>36</v>
      </c>
      <c r="O49" s="85">
        <v>78</v>
      </c>
    </row>
    <row r="50" spans="1:15" ht="23.25" customHeight="1">
      <c r="A50" s="21" t="s">
        <v>50</v>
      </c>
      <c r="B50" s="15" t="s">
        <v>49</v>
      </c>
      <c r="C50" s="63" t="s">
        <v>172</v>
      </c>
      <c r="D50" s="8">
        <f>D51+D55+D60+D63+D67</f>
        <v>1041</v>
      </c>
      <c r="E50" s="8">
        <f t="shared" ref="E50" si="12">E51+E55+E60+E63+E67</f>
        <v>347</v>
      </c>
      <c r="F50" s="8">
        <f>F51+F55+F60+F63+F67</f>
        <v>694</v>
      </c>
      <c r="G50" s="8">
        <f>G51+G55+G60+G63+G67</f>
        <v>396</v>
      </c>
      <c r="H50" s="8">
        <f>H51+H55+H60+H63+H67</f>
        <v>266</v>
      </c>
      <c r="I50" s="76">
        <f>I51+I55+I60+I63+I67</f>
        <v>20</v>
      </c>
      <c r="J50" s="88">
        <f t="shared" ref="J50:O50" si="13">J51+J55+J60+J63+J67</f>
        <v>0</v>
      </c>
      <c r="K50" s="89">
        <f t="shared" si="13"/>
        <v>0</v>
      </c>
      <c r="L50" s="88">
        <f t="shared" si="13"/>
        <v>0</v>
      </c>
      <c r="M50" s="76">
        <f>M51+M55+M60+M63+M67</f>
        <v>334</v>
      </c>
      <c r="N50" s="88">
        <f>N51+N55+N60+N63+N67</f>
        <v>246</v>
      </c>
      <c r="O50" s="89">
        <f t="shared" si="13"/>
        <v>114</v>
      </c>
    </row>
    <row r="51" spans="1:15" ht="30" customHeight="1">
      <c r="A51" s="50" t="s">
        <v>45</v>
      </c>
      <c r="B51" s="38" t="s">
        <v>101</v>
      </c>
      <c r="C51" s="59" t="s">
        <v>143</v>
      </c>
      <c r="D51" s="51">
        <f t="shared" ref="D51:E51" si="14">D52</f>
        <v>312</v>
      </c>
      <c r="E51" s="51">
        <f t="shared" si="14"/>
        <v>104</v>
      </c>
      <c r="F51" s="51">
        <f>F52</f>
        <v>208</v>
      </c>
      <c r="G51" s="51">
        <f>G52</f>
        <v>104</v>
      </c>
      <c r="H51" s="51">
        <f>H52</f>
        <v>104</v>
      </c>
      <c r="I51" s="77">
        <f t="shared" ref="I51:O51" si="15">I52</f>
        <v>0</v>
      </c>
      <c r="J51" s="90">
        <f t="shared" si="15"/>
        <v>0</v>
      </c>
      <c r="K51" s="91">
        <f t="shared" si="15"/>
        <v>0</v>
      </c>
      <c r="L51" s="90">
        <f t="shared" si="15"/>
        <v>0</v>
      </c>
      <c r="M51" s="77">
        <f t="shared" si="15"/>
        <v>208</v>
      </c>
      <c r="N51" s="90">
        <f t="shared" si="15"/>
        <v>0</v>
      </c>
      <c r="O51" s="91">
        <f t="shared" si="15"/>
        <v>0</v>
      </c>
    </row>
    <row r="52" spans="1:15" ht="30">
      <c r="A52" s="20" t="s">
        <v>54</v>
      </c>
      <c r="B52" s="14" t="s">
        <v>102</v>
      </c>
      <c r="C52" s="64" t="s">
        <v>140</v>
      </c>
      <c r="D52" s="3">
        <v>312</v>
      </c>
      <c r="E52" s="3">
        <f>D52-F52</f>
        <v>104</v>
      </c>
      <c r="F52" s="3">
        <v>208</v>
      </c>
      <c r="G52" s="3">
        <f t="shared" si="11"/>
        <v>104</v>
      </c>
      <c r="H52" s="3">
        <v>104</v>
      </c>
      <c r="I52" s="74"/>
      <c r="J52" s="84"/>
      <c r="K52" s="85"/>
      <c r="L52" s="84"/>
      <c r="M52" s="74">
        <v>208</v>
      </c>
      <c r="N52" s="84"/>
      <c r="O52" s="85"/>
    </row>
    <row r="53" spans="1:15">
      <c r="A53" s="35" t="s">
        <v>61</v>
      </c>
      <c r="B53" s="46" t="s">
        <v>0</v>
      </c>
      <c r="C53" s="170" t="s">
        <v>116</v>
      </c>
      <c r="D53" s="119">
        <f>SUM(D8:D23)</f>
        <v>4212</v>
      </c>
      <c r="E53" s="36">
        <v>0</v>
      </c>
      <c r="F53" s="47">
        <v>36</v>
      </c>
      <c r="G53" s="3">
        <f t="shared" si="11"/>
        <v>36</v>
      </c>
      <c r="H53" s="36"/>
      <c r="I53" s="78"/>
      <c r="J53" s="92"/>
      <c r="K53" s="93"/>
      <c r="L53" s="92"/>
      <c r="M53" s="78">
        <v>36</v>
      </c>
      <c r="N53" s="92"/>
      <c r="O53" s="93"/>
    </row>
    <row r="54" spans="1:15" ht="17.25" customHeight="1">
      <c r="A54" s="37" t="s">
        <v>62</v>
      </c>
      <c r="B54" s="46" t="s">
        <v>58</v>
      </c>
      <c r="C54" s="171"/>
      <c r="D54" s="36"/>
      <c r="E54" s="36">
        <v>0</v>
      </c>
      <c r="F54" s="47">
        <v>72</v>
      </c>
      <c r="G54" s="3">
        <f t="shared" si="11"/>
        <v>72</v>
      </c>
      <c r="H54" s="36"/>
      <c r="I54" s="78"/>
      <c r="J54" s="92"/>
      <c r="K54" s="93"/>
      <c r="L54" s="92"/>
      <c r="M54" s="78">
        <v>72</v>
      </c>
      <c r="N54" s="92"/>
      <c r="O54" s="93"/>
    </row>
    <row r="55" spans="1:15" ht="45" customHeight="1">
      <c r="A55" s="50" t="s">
        <v>51</v>
      </c>
      <c r="B55" s="38" t="s">
        <v>103</v>
      </c>
      <c r="C55" s="59" t="s">
        <v>143</v>
      </c>
      <c r="D55" s="51">
        <f t="shared" ref="D55:G55" si="16">D56+D57</f>
        <v>243</v>
      </c>
      <c r="E55" s="51">
        <f t="shared" si="16"/>
        <v>81</v>
      </c>
      <c r="F55" s="51">
        <f t="shared" si="16"/>
        <v>162</v>
      </c>
      <c r="G55" s="51">
        <f t="shared" si="16"/>
        <v>112</v>
      </c>
      <c r="H55" s="51">
        <f>H56+H57</f>
        <v>50</v>
      </c>
      <c r="I55" s="90">
        <f t="shared" ref="I55:M55" si="17">I56+I57</f>
        <v>0</v>
      </c>
      <c r="J55" s="90">
        <f t="shared" si="17"/>
        <v>0</v>
      </c>
      <c r="K55" s="90">
        <f t="shared" si="17"/>
        <v>0</v>
      </c>
      <c r="L55" s="90">
        <f t="shared" si="17"/>
        <v>0</v>
      </c>
      <c r="M55" s="110">
        <f t="shared" si="17"/>
        <v>0</v>
      </c>
      <c r="N55" s="90">
        <f>N56+N57</f>
        <v>128</v>
      </c>
      <c r="O55" s="113">
        <f>O56+O57</f>
        <v>34</v>
      </c>
    </row>
    <row r="56" spans="1:15" ht="30">
      <c r="A56" s="20" t="s">
        <v>55</v>
      </c>
      <c r="B56" s="14" t="s">
        <v>104</v>
      </c>
      <c r="C56" s="54" t="s">
        <v>120</v>
      </c>
      <c r="D56" s="3">
        <v>159</v>
      </c>
      <c r="E56" s="3">
        <f>D56-F56</f>
        <v>53</v>
      </c>
      <c r="F56" s="3">
        <v>106</v>
      </c>
      <c r="G56" s="3">
        <f t="shared" si="11"/>
        <v>76</v>
      </c>
      <c r="H56" s="3">
        <v>30</v>
      </c>
      <c r="I56" s="74"/>
      <c r="J56" s="84"/>
      <c r="K56" s="85"/>
      <c r="L56" s="84"/>
      <c r="M56" s="74"/>
      <c r="N56" s="84">
        <v>72</v>
      </c>
      <c r="O56" s="85">
        <v>34</v>
      </c>
    </row>
    <row r="57" spans="1:15" ht="30">
      <c r="A57" s="20" t="s">
        <v>72</v>
      </c>
      <c r="B57" s="14" t="s">
        <v>105</v>
      </c>
      <c r="C57" s="64" t="s">
        <v>140</v>
      </c>
      <c r="D57" s="3">
        <v>84</v>
      </c>
      <c r="E57" s="3">
        <f>D57-F57</f>
        <v>28</v>
      </c>
      <c r="F57" s="3">
        <v>56</v>
      </c>
      <c r="G57" s="3">
        <f t="shared" si="11"/>
        <v>36</v>
      </c>
      <c r="H57" s="3">
        <v>20</v>
      </c>
      <c r="I57" s="74"/>
      <c r="J57" s="84"/>
      <c r="K57" s="85"/>
      <c r="L57" s="84"/>
      <c r="M57" s="74"/>
      <c r="N57" s="84">
        <v>56</v>
      </c>
      <c r="O57" s="85"/>
    </row>
    <row r="58" spans="1:15" ht="16.5" customHeight="1">
      <c r="A58" s="99" t="s">
        <v>148</v>
      </c>
      <c r="B58" s="100" t="s">
        <v>0</v>
      </c>
      <c r="C58" s="173" t="s">
        <v>116</v>
      </c>
      <c r="D58" s="101"/>
      <c r="E58" s="101">
        <v>0</v>
      </c>
      <c r="F58" s="102">
        <v>72</v>
      </c>
      <c r="G58" s="101"/>
      <c r="H58" s="101"/>
      <c r="I58" s="101"/>
      <c r="J58" s="101"/>
      <c r="K58" s="101"/>
      <c r="L58" s="101"/>
      <c r="M58" s="106"/>
      <c r="N58" s="107">
        <v>72</v>
      </c>
      <c r="O58" s="114"/>
    </row>
    <row r="59" spans="1:15" ht="16.5" customHeight="1">
      <c r="A59" s="103" t="s">
        <v>63</v>
      </c>
      <c r="B59" s="104" t="s">
        <v>58</v>
      </c>
      <c r="C59" s="174"/>
      <c r="D59" s="101"/>
      <c r="E59" s="101">
        <v>0</v>
      </c>
      <c r="F59" s="102">
        <v>36</v>
      </c>
      <c r="G59" s="101"/>
      <c r="H59" s="101"/>
      <c r="I59" s="101"/>
      <c r="J59" s="101"/>
      <c r="K59" s="101"/>
      <c r="L59" s="101"/>
      <c r="M59" s="106"/>
      <c r="N59" s="107">
        <v>36</v>
      </c>
      <c r="O59" s="114"/>
    </row>
    <row r="60" spans="1:15" ht="29.25" customHeight="1">
      <c r="A60" s="50" t="s">
        <v>52</v>
      </c>
      <c r="B60" s="38" t="s">
        <v>106</v>
      </c>
      <c r="C60" s="59" t="s">
        <v>143</v>
      </c>
      <c r="D60" s="51">
        <f>D61</f>
        <v>147</v>
      </c>
      <c r="E60" s="51">
        <f t="shared" ref="E60:N60" si="18">E61</f>
        <v>49</v>
      </c>
      <c r="F60" s="51">
        <f t="shared" si="18"/>
        <v>98</v>
      </c>
      <c r="G60" s="51">
        <f t="shared" si="18"/>
        <v>58</v>
      </c>
      <c r="H60" s="51">
        <f t="shared" si="18"/>
        <v>40</v>
      </c>
      <c r="I60" s="77">
        <f t="shared" si="18"/>
        <v>0</v>
      </c>
      <c r="J60" s="90">
        <f t="shared" si="18"/>
        <v>0</v>
      </c>
      <c r="K60" s="91">
        <f t="shared" si="18"/>
        <v>0</v>
      </c>
      <c r="L60" s="90">
        <f t="shared" si="18"/>
        <v>0</v>
      </c>
      <c r="M60" s="77">
        <f t="shared" si="18"/>
        <v>54</v>
      </c>
      <c r="N60" s="90">
        <f t="shared" si="18"/>
        <v>44</v>
      </c>
      <c r="O60" s="91">
        <f>O61</f>
        <v>0</v>
      </c>
    </row>
    <row r="61" spans="1:15" ht="30">
      <c r="A61" s="20" t="s">
        <v>56</v>
      </c>
      <c r="B61" s="14" t="s">
        <v>107</v>
      </c>
      <c r="C61" s="64" t="s">
        <v>140</v>
      </c>
      <c r="D61" s="3">
        <v>147</v>
      </c>
      <c r="E61" s="3">
        <f>D61-F61</f>
        <v>49</v>
      </c>
      <c r="F61" s="3">
        <v>98</v>
      </c>
      <c r="G61" s="3">
        <f t="shared" si="11"/>
        <v>58</v>
      </c>
      <c r="H61" s="3">
        <v>40</v>
      </c>
      <c r="I61" s="74"/>
      <c r="J61" s="84"/>
      <c r="K61" s="85"/>
      <c r="L61" s="84"/>
      <c r="M61" s="74">
        <v>54</v>
      </c>
      <c r="N61" s="84">
        <v>44</v>
      </c>
      <c r="O61" s="85"/>
    </row>
    <row r="62" spans="1:15">
      <c r="A62" s="99" t="s">
        <v>111</v>
      </c>
      <c r="B62" s="100" t="s">
        <v>0</v>
      </c>
      <c r="C62" s="105" t="s">
        <v>116</v>
      </c>
      <c r="D62" s="101"/>
      <c r="E62" s="101">
        <v>0</v>
      </c>
      <c r="F62" s="102">
        <v>36</v>
      </c>
      <c r="G62" s="101">
        <f t="shared" si="11"/>
        <v>36</v>
      </c>
      <c r="H62" s="101"/>
      <c r="I62" s="106"/>
      <c r="J62" s="107"/>
      <c r="K62" s="108"/>
      <c r="L62" s="107"/>
      <c r="M62" s="106"/>
      <c r="N62" s="107">
        <v>36</v>
      </c>
      <c r="O62" s="108"/>
    </row>
    <row r="63" spans="1:15">
      <c r="A63" s="50" t="s">
        <v>53</v>
      </c>
      <c r="B63" s="38" t="s">
        <v>108</v>
      </c>
      <c r="C63" s="59" t="s">
        <v>143</v>
      </c>
      <c r="D63" s="51">
        <f>D64+D65</f>
        <v>231</v>
      </c>
      <c r="E63" s="51">
        <f t="shared" ref="E63:N63" si="19">E64+E65</f>
        <v>77</v>
      </c>
      <c r="F63" s="51">
        <f t="shared" si="19"/>
        <v>154</v>
      </c>
      <c r="G63" s="51">
        <f t="shared" si="19"/>
        <v>92</v>
      </c>
      <c r="H63" s="51">
        <f t="shared" si="19"/>
        <v>42</v>
      </c>
      <c r="I63" s="77">
        <f t="shared" si="19"/>
        <v>20</v>
      </c>
      <c r="J63" s="90">
        <f t="shared" si="19"/>
        <v>0</v>
      </c>
      <c r="K63" s="91">
        <f t="shared" si="19"/>
        <v>0</v>
      </c>
      <c r="L63" s="90">
        <f t="shared" si="19"/>
        <v>0</v>
      </c>
      <c r="M63" s="77">
        <f t="shared" si="19"/>
        <v>0</v>
      </c>
      <c r="N63" s="90">
        <f t="shared" si="19"/>
        <v>74</v>
      </c>
      <c r="O63" s="91">
        <f>O64+O65</f>
        <v>80</v>
      </c>
    </row>
    <row r="64" spans="1:15">
      <c r="A64" s="20" t="s">
        <v>73</v>
      </c>
      <c r="B64" s="14" t="s">
        <v>109</v>
      </c>
      <c r="C64" s="64" t="s">
        <v>140</v>
      </c>
      <c r="D64" s="3">
        <v>111</v>
      </c>
      <c r="E64" s="3">
        <f>D64-F64</f>
        <v>37</v>
      </c>
      <c r="F64" s="3">
        <v>74</v>
      </c>
      <c r="G64" s="3">
        <f t="shared" si="11"/>
        <v>52</v>
      </c>
      <c r="H64" s="3">
        <v>22</v>
      </c>
      <c r="I64" s="74"/>
      <c r="J64" s="84"/>
      <c r="K64" s="85"/>
      <c r="L64" s="84"/>
      <c r="M64" s="74"/>
      <c r="N64" s="84">
        <v>74</v>
      </c>
      <c r="O64" s="85"/>
    </row>
    <row r="65" spans="1:15" ht="18.75" customHeight="1">
      <c r="A65" s="20" t="s">
        <v>74</v>
      </c>
      <c r="B65" s="14" t="s">
        <v>110</v>
      </c>
      <c r="C65" s="136" t="s">
        <v>116</v>
      </c>
      <c r="D65" s="3">
        <v>120</v>
      </c>
      <c r="E65" s="3">
        <f>D65-F65</f>
        <v>40</v>
      </c>
      <c r="F65" s="3">
        <v>80</v>
      </c>
      <c r="G65" s="3">
        <f t="shared" si="11"/>
        <v>40</v>
      </c>
      <c r="H65" s="3">
        <v>20</v>
      </c>
      <c r="I65" s="74">
        <v>20</v>
      </c>
      <c r="J65" s="84"/>
      <c r="K65" s="85"/>
      <c r="L65" s="84"/>
      <c r="M65" s="74"/>
      <c r="N65" s="84"/>
      <c r="O65" s="85">
        <v>80</v>
      </c>
    </row>
    <row r="66" spans="1:15" ht="30">
      <c r="A66" s="103" t="s">
        <v>147</v>
      </c>
      <c r="B66" s="104" t="s">
        <v>58</v>
      </c>
      <c r="C66" s="105" t="s">
        <v>116</v>
      </c>
      <c r="D66" s="101"/>
      <c r="E66" s="101">
        <v>0</v>
      </c>
      <c r="F66" s="102">
        <v>72</v>
      </c>
      <c r="G66" s="101">
        <f t="shared" si="11"/>
        <v>72</v>
      </c>
      <c r="H66" s="101"/>
      <c r="I66" s="106"/>
      <c r="J66" s="107"/>
      <c r="K66" s="108"/>
      <c r="L66" s="107"/>
      <c r="M66" s="106"/>
      <c r="N66" s="107"/>
      <c r="O66" s="108">
        <v>72</v>
      </c>
    </row>
    <row r="67" spans="1:15" ht="28.5" customHeight="1">
      <c r="A67" s="52" t="s">
        <v>112</v>
      </c>
      <c r="B67" s="53" t="s">
        <v>57</v>
      </c>
      <c r="C67" s="59" t="s">
        <v>125</v>
      </c>
      <c r="D67" s="51">
        <v>108</v>
      </c>
      <c r="E67" s="51">
        <f>D67-F67</f>
        <v>36</v>
      </c>
      <c r="F67" s="51">
        <v>72</v>
      </c>
      <c r="G67" s="51">
        <v>30</v>
      </c>
      <c r="H67" s="51">
        <v>30</v>
      </c>
      <c r="I67" s="77"/>
      <c r="J67" s="90">
        <f t="shared" ref="J67:N67" si="20">J68</f>
        <v>0</v>
      </c>
      <c r="K67" s="91">
        <f t="shared" si="20"/>
        <v>0</v>
      </c>
      <c r="L67" s="90">
        <f t="shared" si="20"/>
        <v>0</v>
      </c>
      <c r="M67" s="77">
        <f t="shared" si="20"/>
        <v>72</v>
      </c>
      <c r="N67" s="90">
        <f t="shared" si="20"/>
        <v>0</v>
      </c>
      <c r="O67" s="91">
        <f>O68</f>
        <v>0</v>
      </c>
    </row>
    <row r="68" spans="1:15" ht="15" customHeight="1">
      <c r="A68" s="41" t="s">
        <v>114</v>
      </c>
      <c r="B68" s="40" t="s">
        <v>180</v>
      </c>
      <c r="C68" s="54" t="s">
        <v>122</v>
      </c>
      <c r="D68" s="3">
        <v>108</v>
      </c>
      <c r="E68" s="3">
        <f>D68-F68</f>
        <v>36</v>
      </c>
      <c r="F68" s="39">
        <v>72</v>
      </c>
      <c r="G68" s="3">
        <f t="shared" si="11"/>
        <v>42</v>
      </c>
      <c r="H68" s="3">
        <v>30</v>
      </c>
      <c r="I68" s="74"/>
      <c r="J68" s="84"/>
      <c r="K68" s="85"/>
      <c r="L68" s="84"/>
      <c r="M68" s="74">
        <v>72</v>
      </c>
      <c r="N68" s="84"/>
      <c r="O68" s="85"/>
    </row>
    <row r="69" spans="1:15">
      <c r="A69" s="99" t="s">
        <v>113</v>
      </c>
      <c r="B69" s="104" t="s">
        <v>0</v>
      </c>
      <c r="C69" s="105" t="s">
        <v>116</v>
      </c>
      <c r="D69" s="101"/>
      <c r="E69" s="101">
        <v>0</v>
      </c>
      <c r="F69" s="102">
        <v>36</v>
      </c>
      <c r="G69" s="101">
        <f t="shared" si="11"/>
        <v>36</v>
      </c>
      <c r="H69" s="101"/>
      <c r="I69" s="106"/>
      <c r="J69" s="107"/>
      <c r="K69" s="108"/>
      <c r="L69" s="107"/>
      <c r="M69" s="106">
        <v>36</v>
      </c>
      <c r="N69" s="107"/>
      <c r="O69" s="108"/>
    </row>
    <row r="70" spans="1:15" s="42" customFormat="1" ht="20.45" customHeight="1">
      <c r="A70" s="175" t="s">
        <v>64</v>
      </c>
      <c r="B70" s="176"/>
      <c r="C70" s="61" t="s">
        <v>177</v>
      </c>
      <c r="D70" s="44">
        <f t="shared" ref="D70:O70" si="21">D24+D32+D35</f>
        <v>3186</v>
      </c>
      <c r="E70" s="44">
        <f t="shared" si="21"/>
        <v>1062</v>
      </c>
      <c r="F70" s="44">
        <f t="shared" si="21"/>
        <v>2124</v>
      </c>
      <c r="G70" s="44">
        <f t="shared" si="21"/>
        <v>1012</v>
      </c>
      <c r="H70" s="44">
        <f t="shared" si="21"/>
        <v>1072</v>
      </c>
      <c r="I70" s="79">
        <f t="shared" si="21"/>
        <v>40</v>
      </c>
      <c r="J70" s="94">
        <f t="shared" si="21"/>
        <v>0</v>
      </c>
      <c r="K70" s="95">
        <f t="shared" si="21"/>
        <v>0</v>
      </c>
      <c r="L70" s="94">
        <f t="shared" si="21"/>
        <v>576</v>
      </c>
      <c r="M70" s="79">
        <f t="shared" si="21"/>
        <v>684</v>
      </c>
      <c r="N70" s="94">
        <f t="shared" si="21"/>
        <v>432</v>
      </c>
      <c r="O70" s="95">
        <f t="shared" si="21"/>
        <v>432</v>
      </c>
    </row>
    <row r="71" spans="1:15" ht="23.25" customHeight="1" thickBot="1">
      <c r="A71" s="139" t="s">
        <v>168</v>
      </c>
      <c r="B71" s="140"/>
      <c r="C71" s="61" t="s">
        <v>178</v>
      </c>
      <c r="D71" s="43">
        <f t="shared" ref="D71:O71" si="22">D70+D8</f>
        <v>5292</v>
      </c>
      <c r="E71" s="43">
        <f t="shared" si="22"/>
        <v>1764</v>
      </c>
      <c r="F71" s="43">
        <f t="shared" si="22"/>
        <v>3528</v>
      </c>
      <c r="G71" s="43">
        <f t="shared" si="22"/>
        <v>1857</v>
      </c>
      <c r="H71" s="43">
        <f t="shared" si="22"/>
        <v>1631</v>
      </c>
      <c r="I71" s="80">
        <f t="shared" si="22"/>
        <v>40</v>
      </c>
      <c r="J71" s="96">
        <f t="shared" si="22"/>
        <v>576</v>
      </c>
      <c r="K71" s="97">
        <f t="shared" si="22"/>
        <v>828</v>
      </c>
      <c r="L71" s="96">
        <f t="shared" si="22"/>
        <v>576</v>
      </c>
      <c r="M71" s="111">
        <f t="shared" si="22"/>
        <v>684</v>
      </c>
      <c r="N71" s="96">
        <f t="shared" si="22"/>
        <v>432</v>
      </c>
      <c r="O71" s="97">
        <f t="shared" si="22"/>
        <v>432</v>
      </c>
    </row>
    <row r="72" spans="1:15" ht="19.5" customHeight="1">
      <c r="A72" s="48" t="s">
        <v>59</v>
      </c>
      <c r="B72" s="49" t="s">
        <v>65</v>
      </c>
      <c r="C72" s="60" t="s">
        <v>116</v>
      </c>
      <c r="D72" s="36"/>
      <c r="E72" s="36">
        <v>0</v>
      </c>
      <c r="F72" s="47">
        <v>144</v>
      </c>
      <c r="G72" s="47"/>
      <c r="H72" s="36"/>
      <c r="I72" s="36"/>
      <c r="J72" s="81"/>
      <c r="K72" s="81"/>
      <c r="L72" s="81"/>
      <c r="M72" s="81"/>
      <c r="N72" s="81"/>
      <c r="O72" s="98" t="s">
        <v>137</v>
      </c>
    </row>
    <row r="73" spans="1:15" ht="18" customHeight="1">
      <c r="A73" s="28" t="s">
        <v>60</v>
      </c>
      <c r="B73" s="30" t="s">
        <v>2</v>
      </c>
      <c r="C73" s="62"/>
      <c r="D73" s="29"/>
      <c r="E73" s="3"/>
      <c r="F73" s="3"/>
      <c r="G73" s="3"/>
      <c r="H73" s="3"/>
      <c r="I73" s="3"/>
      <c r="J73" s="3"/>
      <c r="K73" s="3"/>
      <c r="L73" s="3"/>
      <c r="M73" s="3"/>
      <c r="N73" s="3"/>
      <c r="O73" s="31" t="s">
        <v>138</v>
      </c>
    </row>
    <row r="74" spans="1:15" ht="27.75" customHeight="1">
      <c r="A74" s="22" t="s">
        <v>68</v>
      </c>
      <c r="B74" s="23"/>
      <c r="C74" s="23"/>
      <c r="D74" s="24"/>
      <c r="E74" s="186" t="s">
        <v>1</v>
      </c>
      <c r="F74" s="189" t="s">
        <v>66</v>
      </c>
      <c r="G74" s="189"/>
      <c r="H74" s="189"/>
      <c r="I74" s="189"/>
      <c r="J74" s="3">
        <v>7</v>
      </c>
      <c r="K74" s="3">
        <v>11</v>
      </c>
      <c r="L74" s="3">
        <v>12</v>
      </c>
      <c r="M74" s="3">
        <v>10</v>
      </c>
      <c r="N74" s="3">
        <v>9</v>
      </c>
      <c r="O74" s="3">
        <v>9</v>
      </c>
    </row>
    <row r="75" spans="1:15" ht="30.75" customHeight="1">
      <c r="A75" s="190" t="s">
        <v>136</v>
      </c>
      <c r="B75" s="191"/>
      <c r="C75" s="191"/>
      <c r="D75" s="192"/>
      <c r="E75" s="187"/>
      <c r="F75" s="189" t="s">
        <v>67</v>
      </c>
      <c r="G75" s="189"/>
      <c r="H75" s="189"/>
      <c r="I75" s="189"/>
      <c r="J75" s="3">
        <v>0</v>
      </c>
      <c r="K75" s="3">
        <v>0</v>
      </c>
      <c r="L75" s="3">
        <v>0</v>
      </c>
      <c r="M75" s="3">
        <v>72</v>
      </c>
      <c r="N75" s="3">
        <v>108</v>
      </c>
      <c r="O75" s="3">
        <v>0</v>
      </c>
    </row>
    <row r="76" spans="1:15" s="18" customFormat="1" ht="21.75" customHeight="1">
      <c r="A76" s="193" t="s">
        <v>130</v>
      </c>
      <c r="B76" s="194"/>
      <c r="C76" s="194"/>
      <c r="D76" s="195"/>
      <c r="E76" s="187"/>
      <c r="F76" s="183" t="s">
        <v>135</v>
      </c>
      <c r="G76" s="184"/>
      <c r="H76" s="184"/>
      <c r="I76" s="185"/>
      <c r="J76" s="3">
        <v>0</v>
      </c>
      <c r="K76" s="3">
        <v>0</v>
      </c>
      <c r="L76" s="3">
        <v>0</v>
      </c>
      <c r="M76" s="3">
        <v>72</v>
      </c>
      <c r="N76" s="3">
        <v>36</v>
      </c>
      <c r="O76" s="3">
        <v>72</v>
      </c>
    </row>
    <row r="77" spans="1:15" s="18" customFormat="1" ht="19.5" customHeight="1">
      <c r="A77" s="131"/>
      <c r="B77" s="132" t="s">
        <v>131</v>
      </c>
      <c r="C77" s="132"/>
      <c r="D77" s="133"/>
      <c r="E77" s="187"/>
      <c r="F77" s="183" t="s">
        <v>129</v>
      </c>
      <c r="G77" s="184"/>
      <c r="H77" s="184"/>
      <c r="I77" s="185"/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144</v>
      </c>
    </row>
    <row r="78" spans="1:15" s="18" customFormat="1" ht="24.75" customHeight="1">
      <c r="A78" s="25" t="s">
        <v>132</v>
      </c>
      <c r="B78" s="45"/>
      <c r="C78" s="26"/>
      <c r="D78" s="27"/>
      <c r="E78" s="187"/>
      <c r="F78" s="196" t="s">
        <v>134</v>
      </c>
      <c r="G78" s="197"/>
      <c r="H78" s="197"/>
      <c r="I78" s="198"/>
      <c r="J78" s="3"/>
      <c r="K78" s="3">
        <v>3</v>
      </c>
      <c r="L78" s="3">
        <v>3</v>
      </c>
      <c r="M78" s="3">
        <v>4</v>
      </c>
      <c r="N78" s="3">
        <v>2</v>
      </c>
      <c r="O78" s="3">
        <v>3</v>
      </c>
    </row>
    <row r="79" spans="1:15" s="18" customFormat="1" ht="18" customHeight="1">
      <c r="A79" s="25"/>
      <c r="B79" s="45"/>
      <c r="C79" s="26"/>
      <c r="D79" s="27"/>
      <c r="E79" s="187"/>
      <c r="F79" s="199"/>
      <c r="G79" s="200"/>
      <c r="H79" s="200"/>
      <c r="I79" s="201"/>
      <c r="J79" s="3"/>
      <c r="K79" s="3"/>
      <c r="L79" s="3"/>
      <c r="M79" s="3">
        <v>2</v>
      </c>
      <c r="N79" s="3">
        <v>1</v>
      </c>
      <c r="O79" s="3">
        <v>2</v>
      </c>
    </row>
    <row r="80" spans="1:15" s="18" customFormat="1" ht="16.5" customHeight="1">
      <c r="A80" s="25" t="s">
        <v>133</v>
      </c>
      <c r="B80" s="26"/>
      <c r="C80" s="26"/>
      <c r="D80" s="27"/>
      <c r="E80" s="187"/>
      <c r="F80" s="183" t="s">
        <v>69</v>
      </c>
      <c r="G80" s="184"/>
      <c r="H80" s="184"/>
      <c r="I80" s="185"/>
      <c r="J80" s="3">
        <v>4</v>
      </c>
      <c r="K80" s="3">
        <v>8</v>
      </c>
      <c r="L80" s="3">
        <v>3</v>
      </c>
      <c r="M80" s="3">
        <v>3</v>
      </c>
      <c r="N80" s="3">
        <v>2</v>
      </c>
      <c r="O80" s="3">
        <v>7</v>
      </c>
    </row>
    <row r="81" spans="1:15" s="18" customFormat="1" ht="22.5" customHeight="1">
      <c r="A81" s="202" t="s">
        <v>70</v>
      </c>
      <c r="B81" s="203"/>
      <c r="C81" s="203"/>
      <c r="D81" s="204"/>
      <c r="E81" s="188"/>
      <c r="F81" s="183" t="s">
        <v>71</v>
      </c>
      <c r="G81" s="184"/>
      <c r="H81" s="184"/>
      <c r="I81" s="185"/>
      <c r="J81" s="54" t="s">
        <v>122</v>
      </c>
      <c r="K81" s="54" t="s">
        <v>122</v>
      </c>
      <c r="L81" s="3">
        <v>4</v>
      </c>
      <c r="M81" s="3">
        <v>2</v>
      </c>
      <c r="N81" s="3">
        <v>1</v>
      </c>
      <c r="O81" s="3">
        <v>2</v>
      </c>
    </row>
    <row r="82" spans="1:15" s="18" customFormat="1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s="18" customForma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s="18" customFormat="1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s="18" customFormat="1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s="18" customFormat="1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s="18" customFormat="1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s="18" customForma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s="18" customFormat="1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s="18" customForma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s="18" customFormat="1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s="18" customFormat="1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18" customForma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s="18" customFormat="1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8" customForma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s="18" customFormat="1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s="18" customForma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s="18" customFormat="1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s="18" customFormat="1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18" customFormat="1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s="18" customFormat="1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s="18" customFormat="1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s="18" customFormat="1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s="18" customFormat="1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s="18" customFormat="1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s="18" customFormat="1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s="18" customFormat="1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s="18" customFormat="1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s="18" customFormat="1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s="18" customFormat="1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s="18" customFormat="1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s="18" customFormat="1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s="18" customFormat="1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s="18" customFormat="1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s="18" customFormat="1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s="18" customForma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s="18" customFormat="1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s="18" customFormat="1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18" customFormat="1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s="18" customFormat="1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s="18" customFormat="1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s="18" customFormat="1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s="18" customFormat="1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s="18" customFormat="1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s="18" customFormat="1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s="18" customFormat="1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s="18" customFormat="1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s="18" customFormat="1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</sheetData>
  <mergeCells count="37">
    <mergeCell ref="F81:I81"/>
    <mergeCell ref="E74:E81"/>
    <mergeCell ref="F74:I74"/>
    <mergeCell ref="A75:D75"/>
    <mergeCell ref="F75:I75"/>
    <mergeCell ref="A76:D76"/>
    <mergeCell ref="F76:I76"/>
    <mergeCell ref="F77:I77"/>
    <mergeCell ref="F78:I79"/>
    <mergeCell ref="F80:I80"/>
    <mergeCell ref="A81:D81"/>
    <mergeCell ref="C58:C59"/>
    <mergeCell ref="A70:B70"/>
    <mergeCell ref="D3:D6"/>
    <mergeCell ref="E3:E6"/>
    <mergeCell ref="F3:I3"/>
    <mergeCell ref="H5:H6"/>
    <mergeCell ref="I5:I6"/>
    <mergeCell ref="C53:C54"/>
    <mergeCell ref="J3:K3"/>
    <mergeCell ref="L3:M3"/>
    <mergeCell ref="A71:B71"/>
    <mergeCell ref="N3:O3"/>
    <mergeCell ref="F4:F6"/>
    <mergeCell ref="G4:I4"/>
    <mergeCell ref="J4:J6"/>
    <mergeCell ref="K4:K6"/>
    <mergeCell ref="L4:L6"/>
    <mergeCell ref="M4:M6"/>
    <mergeCell ref="N4:N6"/>
    <mergeCell ref="O4:O6"/>
    <mergeCell ref="G5:G6"/>
    <mergeCell ref="A2:A6"/>
    <mergeCell ref="B2:B6"/>
    <mergeCell ref="C2:C6"/>
    <mergeCell ref="D2:I2"/>
    <mergeCell ref="J2:O2"/>
  </mergeCells>
  <pageMargins left="0.3" right="0.17" top="0.17" bottom="0.19" header="0.17" footer="0.17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 38.02.01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2018-07-06T04:50:11Z</dcterms:modified>
</cp:coreProperties>
</file>